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" yWindow="84" windowWidth="22932" windowHeight="9480" tabRatio="879" activeTab="2"/>
  </bookViews>
  <sheets>
    <sheet name="Прил.1 Доходы бюджета" sheetId="4" r:id="rId1"/>
    <sheet name="Прил.2 Расходы бюджета" sheetId="5" r:id="rId2"/>
    <sheet name="Прил. 3 Расходы бюджета" sheetId="6" r:id="rId3"/>
    <sheet name="Прил.4 Ведомственная" sheetId="7" r:id="rId4"/>
    <sheet name="Прил.5 Источники" sheetId="8" r:id="rId5"/>
    <sheet name="Прил.6 Программы" sheetId="9" r:id="rId6"/>
    <sheet name="Приложение 7 МБТ из субъектов" sheetId="16" r:id="rId7"/>
  </sheets>
  <definedNames>
    <definedName name="_xlnm.Print_Area" localSheetId="2">'Прил. 3 Расходы бюджета'!$A$1:$F$161</definedName>
    <definedName name="_xlnm.Print_Area" localSheetId="0">'Прил.1 Доходы бюджета'!$A$1:$C$44</definedName>
    <definedName name="_xlnm.Print_Area" localSheetId="1">'Прил.2 Расходы бюджета'!$A$1:$C$39</definedName>
    <definedName name="_xlnm.Print_Area" localSheetId="3">'Прил.4 Ведомственная'!$A$1:$C$12</definedName>
    <definedName name="_xlnm.Print_Area" localSheetId="5">'Прил.6 Программы'!$A$1:$C$25</definedName>
    <definedName name="_xlnm.Print_Area" localSheetId="6">'Приложение 7 МБТ из субъектов'!$A$1:$C$19</definedName>
  </definedNames>
  <calcPr calcId="144525"/>
</workbook>
</file>

<file path=xl/calcChain.xml><?xml version="1.0" encoding="utf-8"?>
<calcChain xmlns="http://schemas.openxmlformats.org/spreadsheetml/2006/main">
  <c r="F58" i="6" l="1"/>
  <c r="F59" i="6"/>
  <c r="C21" i="5" l="1"/>
  <c r="F23" i="6" l="1"/>
  <c r="F19" i="6"/>
  <c r="F17" i="6"/>
  <c r="F16" i="6"/>
  <c r="C13" i="5"/>
  <c r="C11" i="5"/>
  <c r="C15" i="16"/>
  <c r="F125" i="6"/>
  <c r="F120" i="6"/>
  <c r="F110" i="6" l="1"/>
  <c r="F105" i="6"/>
  <c r="F85" i="6"/>
  <c r="F84" i="6" s="1"/>
  <c r="F73" i="6"/>
  <c r="F65" i="6"/>
  <c r="F90" i="6" l="1"/>
  <c r="C19" i="5"/>
  <c r="C40" i="4"/>
  <c r="C19" i="16" l="1"/>
  <c r="F92" i="6" l="1"/>
  <c r="F88" i="6"/>
  <c r="F94" i="6"/>
  <c r="C34" i="5"/>
  <c r="F87" i="6" l="1"/>
  <c r="F111" i="6"/>
  <c r="F86" i="6"/>
  <c r="F81" i="6" s="1"/>
  <c r="F78" i="6" l="1"/>
  <c r="F76" i="6"/>
  <c r="C22" i="5" l="1"/>
  <c r="C34" i="4" l="1"/>
  <c r="F34" i="6" l="1"/>
  <c r="B24" i="9" l="1"/>
  <c r="B23" i="9"/>
  <c r="F131" i="6" l="1"/>
  <c r="C29" i="5"/>
  <c r="C10" i="5"/>
  <c r="F130" i="6" l="1"/>
  <c r="F129" i="6" s="1"/>
  <c r="F128" i="6" s="1"/>
  <c r="F148" i="6" l="1"/>
  <c r="F147" i="6" l="1"/>
  <c r="F146" i="6" s="1"/>
  <c r="F145" i="6" s="1"/>
  <c r="C24" i="9" l="1"/>
  <c r="F51" i="6" l="1"/>
  <c r="F50" i="6" s="1"/>
  <c r="F49" i="6" s="1"/>
  <c r="F74" i="6"/>
  <c r="B22" i="9" l="1"/>
  <c r="B21" i="9"/>
  <c r="B20" i="9"/>
  <c r="B19" i="9"/>
  <c r="B18" i="9"/>
  <c r="B17" i="9"/>
  <c r="B16" i="9"/>
  <c r="B15" i="9"/>
  <c r="B14" i="9"/>
  <c r="F159" i="6" l="1"/>
  <c r="F158" i="6"/>
  <c r="F157" i="6" s="1"/>
  <c r="C23" i="9" s="1"/>
  <c r="F156" i="6"/>
  <c r="F155" i="6" s="1"/>
  <c r="F153" i="6"/>
  <c r="F152" i="6" s="1"/>
  <c r="F151" i="6" s="1"/>
  <c r="C22" i="9" s="1"/>
  <c r="F142" i="6"/>
  <c r="F141" i="6"/>
  <c r="F140" i="6" s="1"/>
  <c r="C21" i="9" s="1"/>
  <c r="F139" i="6"/>
  <c r="F138" i="6" s="1"/>
  <c r="F136" i="6"/>
  <c r="F135" i="6" s="1"/>
  <c r="F134" i="6" s="1"/>
  <c r="C20" i="9" s="1"/>
  <c r="F133" i="6"/>
  <c r="F127" i="6" s="1"/>
  <c r="F124" i="6"/>
  <c r="F123" i="6" s="1"/>
  <c r="F119" i="6"/>
  <c r="F118" i="6" s="1"/>
  <c r="F116" i="6"/>
  <c r="F115" i="6" s="1"/>
  <c r="F114" i="6" s="1"/>
  <c r="F109" i="6"/>
  <c r="F107" i="6"/>
  <c r="F104" i="6"/>
  <c r="F99" i="6"/>
  <c r="F98" i="6" s="1"/>
  <c r="F97" i="6" s="1"/>
  <c r="F96" i="6" s="1"/>
  <c r="F72" i="6"/>
  <c r="F71" i="6" s="1"/>
  <c r="F66" i="6"/>
  <c r="F64" i="6"/>
  <c r="F57" i="6"/>
  <c r="F56" i="6" s="1"/>
  <c r="F55" i="6" s="1"/>
  <c r="F54" i="6"/>
  <c r="F53" i="6" s="1"/>
  <c r="F45" i="6"/>
  <c r="F44" i="6" s="1"/>
  <c r="F103" i="6" l="1"/>
  <c r="F102" i="6" s="1"/>
  <c r="F101" i="6" s="1"/>
  <c r="F113" i="6"/>
  <c r="C19" i="9"/>
  <c r="F150" i="6"/>
  <c r="F144" i="6" s="1"/>
  <c r="F70" i="6"/>
  <c r="F63" i="6"/>
  <c r="F62" i="6" s="1"/>
  <c r="F43" i="6"/>
  <c r="F82" i="6"/>
  <c r="C17" i="9" s="1"/>
  <c r="F83" i="6"/>
  <c r="F42" i="6" l="1"/>
  <c r="C14" i="9"/>
  <c r="C16" i="9"/>
  <c r="F69" i="6"/>
  <c r="F68" i="6" s="1"/>
  <c r="C18" i="9"/>
  <c r="F80" i="6"/>
  <c r="F61" i="6"/>
  <c r="F60" i="6" s="1"/>
  <c r="C15" i="9"/>
  <c r="C25" i="9" l="1"/>
  <c r="C11" i="7" l="1"/>
  <c r="F18" i="6"/>
  <c r="C15" i="4" l="1"/>
  <c r="F15" i="6" l="1"/>
  <c r="F22" i="6"/>
  <c r="F32" i="6"/>
  <c r="F40" i="6"/>
  <c r="F38" i="6" l="1"/>
  <c r="F39" i="6"/>
  <c r="F14" i="6"/>
  <c r="F30" i="6"/>
  <c r="F29" i="6" s="1"/>
  <c r="C33" i="4"/>
  <c r="C31" i="4"/>
  <c r="C29" i="4"/>
  <c r="C26" i="4"/>
  <c r="C24" i="4" s="1"/>
  <c r="C13" i="4"/>
  <c r="C12" i="4" s="1"/>
  <c r="F13" i="6" l="1"/>
  <c r="F12" i="6" s="1"/>
  <c r="F11" i="6"/>
  <c r="F161" i="6" s="1"/>
  <c r="C44" i="4"/>
  <c r="C17" i="8" s="1"/>
  <c r="C37" i="5" l="1"/>
  <c r="C32" i="5"/>
  <c r="C24" i="5"/>
  <c r="C20" i="5"/>
  <c r="C18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<sst xmlns="http://schemas.openxmlformats.org/spreadsheetml/2006/main" count="529" uniqueCount="343">
  <si>
    <t>Каменниковского сельского поселения</t>
  </si>
  <si>
    <t>Наименование</t>
  </si>
  <si>
    <t>№ п/п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</si>
  <si>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</si>
  <si>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</si>
  <si>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</si>
  <si>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</si>
  <si>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</si>
  <si>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</si>
  <si>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</si>
  <si>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</si>
  <si>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</si>
  <si>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</si>
  <si>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</si>
  <si>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</si>
  <si>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</si>
  <si>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</si>
  <si>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</si>
  <si>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</si>
  <si>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</si>
  <si>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</si>
  <si>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</si>
  <si>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</si>
  <si>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</si>
  <si>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</si>
  <si>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</si>
  <si>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</si>
  <si>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</si>
  <si>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</si>
  <si>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</si>
  <si>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</si>
  <si>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</si>
  <si>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</si>
  <si>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</si>
  <si>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</si>
  <si>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</si>
  <si>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</si>
  <si>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</si>
  <si>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</si>
  <si>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</si>
  <si>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</si>
  <si>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</si>
  <si>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</si>
  <si>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</si>
  <si>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</si>
  <si>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</si>
  <si>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</si>
  <si>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</si>
  <si>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</si>
  <si>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</si>
  <si>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</si>
  <si>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</si>
  <si>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</si>
  <si>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</si>
  <si>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</si>
  <si>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</si>
  <si>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</si>
  <si>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</si>
  <si>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</si>
  <si>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</si>
  <si>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</si>
  <si>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03 09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</si>
  <si>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</si>
  <si>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</si>
  <si>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</si>
  <si>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</si>
  <si>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</si>
  <si>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</si>
  <si>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</si>
  <si>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</si>
  <si>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</si>
  <si>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</si>
  <si>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</si>
  <si>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</si>
  <si>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</si>
  <si>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</si>
  <si>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</si>
  <si>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</si>
  <si>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</si>
  <si>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</si>
  <si>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</si>
  <si>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</si>
  <si>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</si>
  <si>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</si>
  <si>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</si>
  <si>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</si>
  <si>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</si>
  <si>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</si>
  <si>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</si>
  <si>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Раздел</t>
  </si>
  <si>
    <t>ПР</t>
  </si>
  <si>
    <t>КЦСР</t>
  </si>
  <si>
    <t>КВР</t>
  </si>
  <si>
    <t>01</t>
  </si>
  <si>
    <t>Функционирование высшего должностного лица субъекта РФ и органа местного самоуправления</t>
  </si>
  <si>
    <t>02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</si>
  <si>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</si>
  <si>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</si>
  <si>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03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</si>
  <si>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</si>
  <si>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</si>
  <si>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Прочая закупка товаров, работ и услуг для обеспечения государственных (муниципальных) нужд</t>
  </si>
  <si>
    <t>Уплата прочих налогов, сборов и иных платежей</t>
  </si>
  <si>
    <t>Иные межбюджетные трансферты</t>
  </si>
  <si>
    <t>06</t>
  </si>
  <si>
    <t>540</t>
  </si>
  <si>
    <t>11</t>
  </si>
  <si>
    <t>Резервные средства</t>
  </si>
  <si>
    <t>870</t>
  </si>
  <si>
    <t>Другие общегосударственные вопросы</t>
  </si>
  <si>
    <t>244</t>
  </si>
  <si>
    <t>Осуществление первичного воинского учета на территориях, где отсутствуют военные комиссариаты</t>
  </si>
  <si>
    <t>Предупреждение и ликвидация последствий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</si>
  <si>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</si>
  <si>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</si>
  <si>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Национальная экономика</t>
  </si>
  <si>
    <t>05</t>
  </si>
  <si>
    <t>Уличное освещение</t>
  </si>
  <si>
    <t>Организация и содержание мест захоронения</t>
  </si>
  <si>
    <t>иные межбюджетные трансферты</t>
  </si>
  <si>
    <t>Обеспечение мероприятий по капитальному ремонту, модернизации и содержанию бань</t>
  </si>
  <si>
    <t>07</t>
  </si>
  <si>
    <t>08</t>
  </si>
  <si>
    <t>Культура</t>
  </si>
  <si>
    <t>ИТОГО  РАСХОДОВ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</si>
  <si>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</si>
  <si>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</si>
  <si>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</si>
  <si>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</si>
  <si>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</si>
  <si>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</si>
  <si>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</si>
  <si>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</si>
  <si>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</si>
  <si>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</si>
  <si>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</si>
  <si>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</si>
  <si>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</si>
  <si>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Итого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</si>
  <si>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</si>
  <si>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</si>
  <si>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</si>
  <si>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</si>
  <si>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</si>
  <si>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129</t>
  </si>
  <si>
    <t xml:space="preserve">Фонд оплаты труда государственных (муниципальных) органов 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</si>
  <si>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</si>
  <si>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853</t>
  </si>
  <si>
    <t>Уплата иных платежей</t>
  </si>
  <si>
    <t>50 1 00 20500</t>
  </si>
  <si>
    <t>50 1 00 20520</t>
  </si>
  <si>
    <t>50 2 00 20540</t>
  </si>
  <si>
    <t>50 1 00 51180</t>
  </si>
  <si>
    <t>50 1 00 20530</t>
  </si>
  <si>
    <t>Иные выплаты персоналу государственных (муниципальных) органов, за исключением фонда оплаты труда</t>
  </si>
  <si>
    <t>122</t>
  </si>
  <si>
    <t>Взносы на формирование фонда капитального ремонта помещений, находящихся в муниципальной собственности</t>
  </si>
  <si>
    <t>Перечень муниципальных программ Каменниковского сельского поселения Рыбинского муниципального района</t>
  </si>
  <si>
    <t>50 1 00 20540</t>
  </si>
  <si>
    <t>Обеспечение функционирования главы муниципального образования</t>
  </si>
  <si>
    <t>Обеспечение функционирования центрального аппарата</t>
  </si>
  <si>
    <t>50 1 00 20550</t>
  </si>
  <si>
    <t>Межбюджетные трансферты бюджету района из бюджета поселения на казначейское исполнение бюджета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</si>
  <si>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</si>
  <si>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Резервный фонд местной администрации</t>
  </si>
  <si>
    <t>17 0 00 00000</t>
  </si>
  <si>
    <t>17 1 00 00000</t>
  </si>
  <si>
    <t>17 1 00 20060</t>
  </si>
  <si>
    <t>09 0 00 00000</t>
  </si>
  <si>
    <t>09 1 00 20310</t>
  </si>
  <si>
    <t>09 1 00 00000</t>
  </si>
  <si>
    <t>09 1 00 20781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</si>
  <si>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</si>
  <si>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</si>
  <si>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07 1 00 00000</t>
  </si>
  <si>
    <t>Мероприятия в области дорожного хозяйства за счет средств бюджета поселения</t>
  </si>
  <si>
    <t>07 1 00 20280</t>
  </si>
  <si>
    <t>05 0 00 00000</t>
  </si>
  <si>
    <t>18 0 00 00000</t>
  </si>
  <si>
    <t>18 1 00 00000</t>
  </si>
  <si>
    <t>Мероприятия по управлению и распоряжению имуществом, находящимся в муниципальной собсвенности поселения</t>
  </si>
  <si>
    <t>18 1 00 20430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</si>
  <si>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</si>
  <si>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</si>
  <si>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</si>
  <si>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19 1 00 00000</t>
  </si>
  <si>
    <t>19 1 00 20010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</si>
  <si>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</si>
  <si>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</si>
  <si>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</si>
  <si>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</si>
  <si>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Муниципальная программа "Экономическое развитие в Каменниковском сельском поселении Рыбиснкого муниципального района"</t>
  </si>
  <si>
    <t>12 2 00 20590</t>
  </si>
  <si>
    <t>18 1 00 20770</t>
  </si>
  <si>
    <t>02 0 00 00000</t>
  </si>
  <si>
    <t>Межбюджетные трансферты бюджету района из бюджета поселеня на организацию мероприятий по работе с детьми и молодежью</t>
  </si>
  <si>
    <t>02 1 00 20140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</si>
  <si>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</si>
  <si>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10 0 00 00000</t>
  </si>
  <si>
    <t>10 1 00 00000</t>
  </si>
  <si>
    <t>Мероприятия в сфере культуры</t>
  </si>
  <si>
    <t>10 1 00 20340</t>
  </si>
  <si>
    <t>11 0 00 00000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</si>
  <si>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</si>
  <si>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11 1 00 00000</t>
  </si>
  <si>
    <t>Организация и проведение физкультурных и спортивно-массовых мероприятий</t>
  </si>
  <si>
    <t>11 1 00 20340</t>
  </si>
  <si>
    <t>Муниципальная программа "Эффективная власть в Каменниковском сельском поселении"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</si>
  <si>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</si>
  <si>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к решению Муниципального Совета</t>
  </si>
  <si>
    <r>
      <t>Предупреждение и ликвидация последствий чрезвычайных ситуаций природного и техногенного характера, гражданская оборона и правоохранительная деятельность</t>
    </r>
    <r>
      <rPr>
        <sz val="12"/>
        <rFont val="Times New Roman"/>
        <family val="1"/>
        <charset val="204"/>
      </rPr>
      <t xml:space="preserve"> </t>
    </r>
  </si>
  <si>
    <t>Развитие материально-технической базы</t>
  </si>
  <si>
    <t>10 00</t>
  </si>
  <si>
    <t>Социальная политика</t>
  </si>
  <si>
    <t>10 03</t>
  </si>
  <si>
    <t>Социальное обеспечение населения</t>
  </si>
  <si>
    <t>10</t>
  </si>
  <si>
    <t>Приложение  3</t>
  </si>
  <si>
    <t xml:space="preserve">Прочая закупка товаров, работ и услуг </t>
  </si>
  <si>
    <t>Прочая закупка товаров, работ и услуг</t>
  </si>
  <si>
    <t>05 2 00 00000</t>
  </si>
  <si>
    <t>02 1 00 00000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</si>
  <si>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</si>
  <si>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50 1 00 00000</t>
  </si>
  <si>
    <t>Обеспечение функционирования органов местного самоуправления</t>
  </si>
  <si>
    <t>50 2 00 00000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</si>
  <si>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соотвествующим направлениям расходов</t>
  </si>
  <si>
    <t>50 0 00 00000</t>
  </si>
  <si>
    <t xml:space="preserve">Непрограмные расходы органов местного самоуправления </t>
  </si>
  <si>
    <t>12 0 00 00000</t>
  </si>
  <si>
    <t>12 2 00 00000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</si>
  <si>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</si>
  <si>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</si>
  <si>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</si>
  <si>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</si>
  <si>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</si>
  <si>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</si>
  <si>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123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</si>
  <si>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</si>
  <si>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</si>
  <si>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</si>
  <si>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Закупка товаров, работ, услуг в сфере информационно-коммуникационных технологий</t>
  </si>
  <si>
    <t>242</t>
  </si>
  <si>
    <t>05 2 00 L4970</t>
  </si>
  <si>
    <t>Субсидии гражданам на приобретение жилья</t>
  </si>
  <si>
    <t>322</t>
  </si>
  <si>
    <t>Обеспечение защиты населения и территорий от чрезвычайных ситуаций</t>
  </si>
  <si>
    <t>240 2 02 35118 10 0000 150</t>
  </si>
  <si>
    <t>240 2 02 40014 10 0000 150</t>
  </si>
  <si>
    <t>Мероприятия по финансированию дорожного хозяйства за счет средств бюджета района</t>
  </si>
  <si>
    <t>07 1 00 10240</t>
  </si>
  <si>
    <t>Приложение  6</t>
  </si>
  <si>
    <t>240 2 02 15001 10 0000 150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</si>
  <si>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</si>
  <si>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Субсидии бюджетам сельских поселений на реализацию мероприятий по обеспечению жильем молодых семей</t>
  </si>
  <si>
    <t>от 17.05.2019 г. № 82</t>
  </si>
  <si>
    <t>240 1 08 00000 00 0000 000</t>
  </si>
  <si>
    <t>240 1 11 00000 00 0000 000</t>
  </si>
  <si>
    <t>240 2 02 00000 00 0000 000</t>
  </si>
  <si>
    <t>10 01</t>
  </si>
  <si>
    <t>Пенсионное обеспечение</t>
  </si>
  <si>
    <t>03 1 00 20080</t>
  </si>
  <si>
    <t>312</t>
  </si>
  <si>
    <t>Иные пенсии, социальные доплаты к пенсиям</t>
  </si>
  <si>
    <t>Доплаты к пенсиям муниципальных служащих за счёт средств местного бюджета</t>
  </si>
  <si>
    <t>03 0 00 00000</t>
  </si>
  <si>
    <t>Приложение  7</t>
  </si>
  <si>
    <t>01 07</t>
  </si>
  <si>
    <t>Обеспечение проведения выборов и референдумов</t>
  </si>
  <si>
    <t>07 05</t>
  </si>
  <si>
    <t>Профессиональная подготовка, переподготовка и повышение квалификации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</si>
  <si>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2020 год
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</si>
  <si>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2020 год</t>
  </si>
  <si>
    <t>Доходы бюджета Каменниковского сельского поселения  в соответствии  с классификацией доходов бюджетов Российской Федерации                                                                                                                                        на 2020 год</t>
  </si>
  <si>
    <t>Специальные расходы</t>
  </si>
  <si>
    <t>880</t>
  </si>
  <si>
    <t>17 1 00 20650</t>
  </si>
  <si>
    <t>Обучение сотрудников органов местного самоуправления</t>
  </si>
  <si>
    <t>2020 год</t>
  </si>
  <si>
    <t>Ведомственная структура расходов  бюджета                                                                                                               Каменниковского сельского поселения на 2020 год</t>
  </si>
  <si>
    <t>Источники внутреннего финансирования дефицита бюджета Каменниковского сельского поселения на 2020 год</t>
  </si>
  <si>
    <t>Сумма, планируемая на 2020 год</t>
  </si>
  <si>
    <t>Муниципальная программа "Обеспечение доступным и комфортным жильем населения Каменниковского сельского поселения"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</si>
  <si>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</si>
  <si>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</si>
  <si>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50 2 00 20700</t>
  </si>
  <si>
    <t>Проведение выборов главы муниципального образования</t>
  </si>
  <si>
    <t>50 2 00 20550</t>
  </si>
  <si>
    <t>Проведение выборов в представительные органы муниципального образования</t>
  </si>
  <si>
    <t>240 1 08 04020 01 0000 110</t>
  </si>
  <si>
    <t>240 2 02 25497 10 0000 150</t>
  </si>
  <si>
    <t>240 2 02 20041 10 0000 150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</si>
  <si>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</si>
  <si>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</si>
  <si>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</si>
  <si>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</si>
  <si>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</si>
  <si>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Мероприятия по финансированию дорожного хозяйства за счёт средств областного бюджета</t>
  </si>
  <si>
    <t>07 1 00 72440</t>
  </si>
  <si>
    <t>Мероприятия по финансированию дорожного хозяйства (софинансирование из местного бюджета)</t>
  </si>
  <si>
    <t>07 1 00 22440</t>
  </si>
  <si>
    <t>Развитие муниципальной службы в Каменниковском сельском поселении</t>
  </si>
  <si>
    <t>Мероприятия по управлению и распоряжению имуществом Каменниковского сельского поселения</t>
  </si>
  <si>
    <t>Предупреждение и ликвидация последствий чрезвычайных ситуаций и стихийных бедствий природного и техногенного характера</t>
  </si>
  <si>
    <t>Мероприятия в области дорожного хозяйства Каменниковского сельского поселения</t>
  </si>
  <si>
    <t>Мероприятия по управлению и распоряжению имуществом, находящимся в муниципальной собственности поселения</t>
  </si>
  <si>
    <t>Благоустройство поселения</t>
  </si>
  <si>
    <t xml:space="preserve">Обеспечение качественными бытовыми услугами населения в поселении </t>
  </si>
  <si>
    <t>Мероприятия для молодёжи</t>
  </si>
  <si>
    <t>Муниципальная программа "Молодежная политика в Каменниковском сельском поселении"</t>
  </si>
  <si>
    <t>Создание условий для организации досуга и обеспечения жителей поселения услугами организаций культуры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</si>
  <si>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</si>
  <si>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</si>
  <si>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Государственная поддержка молодых семей в приобретении (строительстве) жилья</t>
  </si>
  <si>
    <t>Мероприятия по оказанию государственной поддержки молодым семьям в улучшении жилищных условий</t>
  </si>
  <si>
    <t>Развитие физкультуры и спорта в поселении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</si>
  <si>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</si>
  <si>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</si>
  <si>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412</t>
  </si>
  <si>
    <t>Бюджетные инвестиции на приобретение объектов недвижимого имущества в государственную (муниципальную) собственность</t>
  </si>
  <si>
    <t>19 1 00 L5760</t>
  </si>
  <si>
    <t>Субсидии бюджетам сельских поселений на обеспечение комплексного развития сельских территорий</t>
  </si>
  <si>
    <t>05 1 F3 6748S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</si>
  <si>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</si>
  <si>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</si>
  <si>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</si>
  <si>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>240 2 02 19999 10 1004 150</t>
  </si>
  <si>
    <t>Прочие дотации бюджетам сельских поселений (Дотация на реализацию мероприятий, предусмотренных нормативными правовыми актами органов государственной власти Ярославской области)</t>
  </si>
  <si>
    <t>240 2 02 25576 10 0000 150</t>
  </si>
  <si>
    <t xml:space="preserve">240 2 02 20299 10 0000 150 </t>
  </si>
  <si>
    <t xml:space="preserve">240 2 02 20302 10 0000 150 </t>
  </si>
  <si>
    <t>Реализация мероприятий по комплексному развитию сельских территорий</t>
  </si>
  <si>
    <t>05 1 F3 67483</t>
  </si>
  <si>
    <t>05 1 F3 67484</t>
  </si>
  <si>
    <t xml:space="preserve"> 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средств, поступивших от государственной корпорации-Фонда содействия реформированию жилищно-коммунального хозяйства в рамках регионального проекта "Обеспечение устойчивого сокращения непригодного для проживания жилищного фонда"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</si>
  <si>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строительства,за счёт средств областного бюджета в рамках регионального проекта "Обеспечение устойчивого сокращения непригодного для проживания  жилищного фонда"</t>
  </si>
  <si>
    <t xml:space="preserve">Объем межбюджетных транфертов, получаемых из других бюджетов бюджетной системы Российской Федерации на 2020 год </t>
  </si>
  <si>
    <t>Мероприятия по переселению граждан из аварийного жилищного фонда на приобретение жилых помещений, площадь которых больше площади занимаемых помещений, за счёт средств бюджета поселения (доп.метры)</t>
  </si>
  <si>
    <t>05 1 00 20050</t>
  </si>
  <si>
    <t>Приложение  1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</si>
  <si>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услуг. </t>
  </si>
  <si>
    <t>811</t>
  </si>
  <si>
    <t>от 22.12.2020 г.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</si>
</sst>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20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61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/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6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10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Fill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4" fontId="14" fillId="0" borderId="6" xfId="0" applyNumberFormat="1" applyFont="1" applyBorder="1" applyAlignment="1">
      <alignment horizontal="right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" fontId="4" fillId="0" borderId="3" xfId="0" applyNumberFormat="1" applyFont="1" applyBorder="1"/>
    <xf numFmtId="0" fontId="4" fillId="0" borderId="11" xfId="0" applyFont="1" applyBorder="1"/>
    <xf numFmtId="49" fontId="4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9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4" fontId="4" fillId="0" borderId="3" xfId="0" applyNumberFormat="1" applyFont="1" applyBorder="1" applyAlignment="1">
      <alignment horizontal="right" wrapText="1"/>
    </xf>
    <xf numFmtId="0" fontId="4" fillId="0" borderId="7" xfId="0" applyFont="1" applyFill="1" applyBorder="1" applyAlignment="1">
      <alignment horizontal="justify" vertical="center" wrapText="1"/>
    </xf>
    <xf numFmtId="49" fontId="5" fillId="0" borderId="7" xfId="0" applyNumberFormat="1" applyFont="1" applyFill="1" applyBorder="1" applyAlignment="1">
      <alignment horizontal="center" vertical="top" wrapText="1"/>
    </xf>
    <xf numFmtId="49" fontId="4" fillId="0" borderId="7" xfId="0" applyNumberFormat="1" applyFont="1" applyFill="1" applyBorder="1" applyAlignment="1">
      <alignment horizontal="center" vertical="top" wrapText="1"/>
    </xf>
    <xf numFmtId="4" fontId="4" fillId="0" borderId="7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6" xfId="0" applyNumberFormat="1" applyFont="1" applyBorder="1"/>
    <xf numFmtId="0" fontId="4" fillId="0" borderId="7" xfId="0" applyFont="1" applyBorder="1" applyAlignment="1">
      <alignment horizontal="justify" vertical="center" wrapText="1"/>
    </xf>
    <xf numFmtId="49" fontId="5" fillId="0" borderId="8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vertical="top" wrapText="1"/>
    </xf>
    <xf numFmtId="4" fontId="4" fillId="0" borderId="8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top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4" fillId="0" borderId="3" xfId="0" applyNumberFormat="1" applyFont="1" applyBorder="1" applyAlignment="1">
      <alignment vertical="top" wrapText="1"/>
    </xf>
    <xf numFmtId="49" fontId="5" fillId="0" borderId="10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49" fontId="19" fillId="0" borderId="1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justify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4" fillId="0" borderId="0" xfId="0" applyFont="1" applyBorder="1" applyAlignment="1">
      <alignment horizontal="right"/>
    </xf>
    <xf numFmtId="0" fontId="4" fillId="0" borderId="3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5" fillId="0" borderId="13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2" fillId="0" borderId="0" xfId="0" applyFont="1" applyAlignment="1"/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view="pageBreakPreview" zoomScale="80" zoomScaleNormal="75" zoomScaleSheetLayoutView="80" workbookViewId="0">
      <selection activeCell="B21" sqref="B21"/>
    </sheetView>
  </sheetViews>
  <sheetFormatPr defaultRowHeight="13.2" x14ac:dyDescent="0.25"/>
  <cols>
    <col min="1" max="1" width="27.33203125" customWidth="1"/>
    <col min="2" max="2" width="46.44140625" customWidth="1"/>
    <col min="3" max="3" width="17" customWidth="1"/>
  </cols>
  <sheetData>
    <row r="1" spans="1:9" ht="15" customHeight="1" x14ac:dyDescent="0.3">
      <c r="A1" s="147" t="s">
        <v>339</v>
      </c>
      <c r="B1" s="147"/>
      <c r="C1" s="147"/>
      <c r="D1" s="2"/>
      <c r="E1" s="2"/>
    </row>
    <row r="2" spans="1:9" ht="15" customHeight="1" x14ac:dyDescent="0.3">
      <c r="A2" s="147" t="s">
        <v>209</v>
      </c>
      <c r="B2" s="147"/>
      <c r="C2" s="147"/>
      <c r="D2" s="4"/>
      <c r="E2" s="4"/>
    </row>
    <row r="3" spans="1:9" ht="15" customHeight="1" x14ac:dyDescent="0.3">
      <c r="A3" s="147" t="s">
        <v>0</v>
      </c>
      <c r="B3" s="147"/>
      <c r="C3" s="147"/>
      <c r="D3" s="4"/>
      <c r="E3" s="4"/>
    </row>
    <row r="4" spans="1:9" ht="15" customHeight="1" x14ac:dyDescent="0.3">
      <c r="A4" s="147" t="s">
        <v>342</v>
      </c>
      <c r="B4" s="147"/>
      <c r="C4" s="147"/>
      <c r="D4" s="5"/>
      <c r="E4" s="5"/>
      <c r="F4" s="5"/>
    </row>
    <row r="5" spans="1:9" ht="15.6" x14ac:dyDescent="0.3">
      <c r="A5" s="1"/>
      <c r="B5" s="18"/>
      <c r="C5" s="18"/>
    </row>
    <row r="6" spans="1:9" ht="48" customHeight="1" x14ac:dyDescent="0.3">
      <c r="A6" s="148" t="s">
        <v>273</v>
      </c>
      <c r="B6" s="148"/>
      <c r="C6" s="148"/>
      <c r="D6" s="6"/>
      <c r="E6" s="6"/>
      <c r="F6" s="6"/>
      <c r="G6" s="6"/>
      <c r="H6" s="6"/>
      <c r="I6" s="6"/>
    </row>
    <row r="7" spans="1:9" ht="14.1" customHeight="1" x14ac:dyDescent="0.3">
      <c r="A7" s="149"/>
      <c r="B7" s="149"/>
      <c r="C7" s="149"/>
      <c r="D7" s="6"/>
      <c r="E7" s="6"/>
      <c r="F7" s="6"/>
      <c r="G7" s="6"/>
      <c r="H7" s="6"/>
      <c r="I7" s="6"/>
    </row>
    <row r="8" spans="1:9" ht="15.6" x14ac:dyDescent="0.3">
      <c r="A8" s="1"/>
      <c r="B8" s="19"/>
      <c r="C8" s="7" t="s">
        <v>5</v>
      </c>
    </row>
    <row r="9" spans="1:9" ht="15.6" customHeight="1" x14ac:dyDescent="0.25">
      <c r="A9" s="146" t="s">
        <v>6</v>
      </c>
      <c r="B9" s="146" t="s">
        <v>3</v>
      </c>
      <c r="C9" s="146" t="s">
        <v>278</v>
      </c>
    </row>
    <row r="10" spans="1:9" ht="26.4" customHeight="1" x14ac:dyDescent="0.25">
      <c r="A10" s="146"/>
      <c r="B10" s="146"/>
      <c r="C10" s="146"/>
    </row>
    <row r="11" spans="1:9" ht="15.6" x14ac:dyDescent="0.3">
      <c r="A11" s="20">
        <v>1</v>
      </c>
      <c r="B11" s="17">
        <v>2</v>
      </c>
      <c r="C11" s="20">
        <v>3</v>
      </c>
    </row>
    <row r="12" spans="1:9" ht="22.8" customHeight="1" x14ac:dyDescent="0.3">
      <c r="A12" s="21" t="s">
        <v>7</v>
      </c>
      <c r="B12" s="21" t="s">
        <v>8</v>
      </c>
      <c r="C12" s="22">
        <f>C13+C24+C29+C31+C15</f>
        <v>4818940</v>
      </c>
    </row>
    <row r="13" spans="1:9" ht="22.8" customHeight="1" x14ac:dyDescent="0.3">
      <c r="A13" s="21" t="s">
        <v>9</v>
      </c>
      <c r="B13" s="21" t="s">
        <v>10</v>
      </c>
      <c r="C13" s="22">
        <f>C14</f>
        <v>305000</v>
      </c>
    </row>
    <row r="14" spans="1:9" ht="98.4" customHeight="1" x14ac:dyDescent="0.3">
      <c r="A14" s="23" t="s">
        <v>11</v>
      </c>
      <c r="B14" s="23" t="s">
        <v>12</v>
      </c>
      <c r="C14" s="24">
        <v>305000</v>
      </c>
    </row>
    <row r="15" spans="1:9" ht="37.200000000000003" customHeight="1" x14ac:dyDescent="0.3">
      <c r="A15" s="21" t="s">
        <v>13</v>
      </c>
      <c r="B15" s="21" t="s">
        <v>14</v>
      </c>
      <c r="C15" s="22">
        <f>SUM(C16:C23)</f>
        <v>773940</v>
      </c>
    </row>
    <row r="16" spans="1:9" ht="50.4" customHeight="1" x14ac:dyDescent="0.3">
      <c r="A16" s="23" t="s">
        <v>292</v>
      </c>
      <c r="B16" s="23" t="s">
        <v>16</v>
      </c>
      <c r="C16" s="24">
        <v>363420</v>
      </c>
    </row>
    <row r="17" spans="1:3" ht="68.25" hidden="1" customHeight="1" x14ac:dyDescent="0.3">
      <c r="A17" s="21" t="s">
        <v>15</v>
      </c>
      <c r="B17" s="23" t="s">
        <v>16</v>
      </c>
      <c r="C17" s="24"/>
    </row>
    <row r="18" spans="1:3" ht="104.25" hidden="1" customHeight="1" x14ac:dyDescent="0.3">
      <c r="A18" s="21" t="s">
        <v>17</v>
      </c>
      <c r="B18" s="23" t="s">
        <v>18</v>
      </c>
      <c r="C18" s="24"/>
    </row>
    <row r="19" spans="1:3" ht="102.75" hidden="1" customHeight="1" x14ac:dyDescent="0.3">
      <c r="A19" s="21" t="s">
        <v>19</v>
      </c>
      <c r="B19" s="23" t="s">
        <v>20</v>
      </c>
      <c r="C19" s="24"/>
    </row>
    <row r="20" spans="1:3" ht="96.75" hidden="1" customHeight="1" x14ac:dyDescent="0.3">
      <c r="A20" s="21" t="s">
        <v>21</v>
      </c>
      <c r="B20" s="23" t="s">
        <v>22</v>
      </c>
      <c r="C20" s="24"/>
    </row>
    <row r="21" spans="1:3" ht="81.599999999999994" customHeight="1" x14ac:dyDescent="0.3">
      <c r="A21" s="23" t="s">
        <v>293</v>
      </c>
      <c r="B21" s="23" t="s">
        <v>18</v>
      </c>
      <c r="C21" s="24">
        <v>2280</v>
      </c>
    </row>
    <row r="22" spans="1:3" ht="84" customHeight="1" x14ac:dyDescent="0.3">
      <c r="A22" s="23" t="s">
        <v>294</v>
      </c>
      <c r="B22" s="23" t="s">
        <v>20</v>
      </c>
      <c r="C22" s="24">
        <v>468970</v>
      </c>
    </row>
    <row r="23" spans="1:3" ht="78" x14ac:dyDescent="0.3">
      <c r="A23" s="23" t="s">
        <v>295</v>
      </c>
      <c r="B23" s="23" t="s">
        <v>22</v>
      </c>
      <c r="C23" s="24">
        <v>-60730</v>
      </c>
    </row>
    <row r="24" spans="1:3" ht="23.4" customHeight="1" x14ac:dyDescent="0.3">
      <c r="A24" s="21" t="s">
        <v>23</v>
      </c>
      <c r="B24" s="21" t="s">
        <v>24</v>
      </c>
      <c r="C24" s="22">
        <f>C25+C26</f>
        <v>3112000</v>
      </c>
    </row>
    <row r="25" spans="1:3" ht="72" customHeight="1" x14ac:dyDescent="0.3">
      <c r="A25" s="23" t="s">
        <v>25</v>
      </c>
      <c r="B25" s="23" t="s">
        <v>26</v>
      </c>
      <c r="C25" s="24">
        <v>1130000</v>
      </c>
    </row>
    <row r="26" spans="1:3" ht="15.6" x14ac:dyDescent="0.3">
      <c r="A26" s="25" t="s">
        <v>27</v>
      </c>
      <c r="B26" s="25" t="s">
        <v>28</v>
      </c>
      <c r="C26" s="22">
        <f>C27+C28</f>
        <v>1982000</v>
      </c>
    </row>
    <row r="27" spans="1:3" ht="49.2" customHeight="1" x14ac:dyDescent="0.3">
      <c r="A27" s="26" t="s">
        <v>29</v>
      </c>
      <c r="B27" s="23" t="s">
        <v>30</v>
      </c>
      <c r="C27" s="24">
        <v>1200000</v>
      </c>
    </row>
    <row r="28" spans="1:3" ht="65.400000000000006" customHeight="1" x14ac:dyDescent="0.3">
      <c r="A28" s="26" t="s">
        <v>31</v>
      </c>
      <c r="B28" s="26" t="s">
        <v>32</v>
      </c>
      <c r="C28" s="27">
        <v>782000</v>
      </c>
    </row>
    <row r="29" spans="1:3" ht="24" customHeight="1" x14ac:dyDescent="0.3">
      <c r="A29" s="28" t="s">
        <v>256</v>
      </c>
      <c r="B29" s="28" t="s">
        <v>33</v>
      </c>
      <c r="C29" s="29">
        <f>C30</f>
        <v>8000</v>
      </c>
    </row>
    <row r="30" spans="1:3" ht="113.4" customHeight="1" x14ac:dyDescent="0.3">
      <c r="A30" s="135" t="s">
        <v>289</v>
      </c>
      <c r="B30" s="136" t="s">
        <v>284</v>
      </c>
      <c r="C30" s="31">
        <v>8000</v>
      </c>
    </row>
    <row r="31" spans="1:3" ht="51" customHeight="1" x14ac:dyDescent="0.3">
      <c r="A31" s="32" t="s">
        <v>257</v>
      </c>
      <c r="B31" s="32" t="s">
        <v>34</v>
      </c>
      <c r="C31" s="33">
        <f>C32</f>
        <v>620000</v>
      </c>
    </row>
    <row r="32" spans="1:3" ht="112.8" customHeight="1" x14ac:dyDescent="0.3">
      <c r="A32" s="34" t="s">
        <v>35</v>
      </c>
      <c r="B32" s="34" t="s">
        <v>36</v>
      </c>
      <c r="C32" s="35">
        <v>620000</v>
      </c>
    </row>
    <row r="33" spans="1:3" ht="28.2" customHeight="1" x14ac:dyDescent="0.3">
      <c r="A33" s="21" t="s">
        <v>37</v>
      </c>
      <c r="B33" s="21" t="s">
        <v>38</v>
      </c>
      <c r="C33" s="22">
        <f>C34</f>
        <v>18048806.48</v>
      </c>
    </row>
    <row r="34" spans="1:3" ht="46.8" x14ac:dyDescent="0.3">
      <c r="A34" s="28" t="s">
        <v>258</v>
      </c>
      <c r="B34" s="28" t="s">
        <v>39</v>
      </c>
      <c r="C34" s="29">
        <f>SUM(C35:C43)</f>
        <v>18048806.48</v>
      </c>
    </row>
    <row r="35" spans="1:3" ht="36.6" customHeight="1" x14ac:dyDescent="0.3">
      <c r="A35" s="144" t="s">
        <v>252</v>
      </c>
      <c r="B35" s="30" t="s">
        <v>40</v>
      </c>
      <c r="C35" s="31">
        <v>7147000</v>
      </c>
    </row>
    <row r="36" spans="1:3" ht="88.2" customHeight="1" x14ac:dyDescent="0.3">
      <c r="A36" s="144" t="s">
        <v>326</v>
      </c>
      <c r="B36" s="30" t="s">
        <v>327</v>
      </c>
      <c r="C36" s="31">
        <v>91000</v>
      </c>
    </row>
    <row r="37" spans="1:3" ht="160.80000000000001" customHeight="1" x14ac:dyDescent="0.3">
      <c r="A37" s="144" t="s">
        <v>329</v>
      </c>
      <c r="B37" s="30" t="s">
        <v>316</v>
      </c>
      <c r="C37" s="31">
        <v>7270941</v>
      </c>
    </row>
    <row r="38" spans="1:3" ht="118.8" customHeight="1" x14ac:dyDescent="0.3">
      <c r="A38" s="144" t="s">
        <v>330</v>
      </c>
      <c r="B38" s="30" t="s">
        <v>317</v>
      </c>
      <c r="C38" s="31">
        <v>287805</v>
      </c>
    </row>
    <row r="39" spans="1:3" ht="54" customHeight="1" x14ac:dyDescent="0.3">
      <c r="A39" s="144" t="s">
        <v>328</v>
      </c>
      <c r="B39" s="136" t="s">
        <v>321</v>
      </c>
      <c r="C39" s="31">
        <v>686424.48</v>
      </c>
    </row>
    <row r="40" spans="1:3" ht="66.599999999999994" customHeight="1" x14ac:dyDescent="0.3">
      <c r="A40" s="144" t="s">
        <v>247</v>
      </c>
      <c r="B40" s="30" t="s">
        <v>236</v>
      </c>
      <c r="C40" s="31">
        <f>205170+28361</f>
        <v>233531</v>
      </c>
    </row>
    <row r="41" spans="1:3" ht="93.6" x14ac:dyDescent="0.3">
      <c r="A41" s="144" t="s">
        <v>248</v>
      </c>
      <c r="B41" s="30" t="s">
        <v>4</v>
      </c>
      <c r="C41" s="68">
        <v>300000</v>
      </c>
    </row>
    <row r="42" spans="1:3" ht="46.8" x14ac:dyDescent="0.3">
      <c r="A42" s="144" t="s">
        <v>290</v>
      </c>
      <c r="B42" s="30" t="s">
        <v>254</v>
      </c>
      <c r="C42" s="68">
        <v>552117</v>
      </c>
    </row>
    <row r="43" spans="1:3" ht="93.6" x14ac:dyDescent="0.3">
      <c r="A43" s="144" t="s">
        <v>291</v>
      </c>
      <c r="B43" s="30" t="s">
        <v>253</v>
      </c>
      <c r="C43" s="68">
        <v>1479988</v>
      </c>
    </row>
    <row r="44" spans="1:3" ht="15.6" x14ac:dyDescent="0.3">
      <c r="A44" s="145" t="s">
        <v>41</v>
      </c>
      <c r="B44" s="145"/>
      <c r="C44" s="36">
        <f>C12+C33</f>
        <v>22867746.48</v>
      </c>
    </row>
  </sheetData>
  <sheetProtection selectLockedCells="1" selectUnlockedCells="1"/>
  <mergeCells count="10">
    <mergeCell ref="A44:B44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topLeftCell="A4" zoomScaleNormal="75" zoomScaleSheetLayoutView="100" workbookViewId="0">
      <selection activeCell="C25" sqref="C25"/>
    </sheetView>
  </sheetViews>
  <sheetFormatPr defaultRowHeight="13.2" x14ac:dyDescent="0.25"/>
  <cols>
    <col min="1" max="1" width="8.44140625" customWidth="1"/>
    <col min="2" max="2" width="67.5546875" customWidth="1"/>
    <col min="3" max="3" width="17.109375" customWidth="1"/>
  </cols>
  <sheetData>
    <row r="1" spans="1:5" ht="15" customHeight="1" x14ac:dyDescent="0.3">
      <c r="A1" s="147" t="s">
        <v>296</v>
      </c>
      <c r="B1" s="147"/>
      <c r="C1" s="147"/>
      <c r="D1" s="2"/>
      <c r="E1" s="2"/>
    </row>
    <row r="2" spans="1:5" ht="15" customHeight="1" x14ac:dyDescent="0.3">
      <c r="A2" s="147" t="s">
        <v>209</v>
      </c>
      <c r="B2" s="147"/>
      <c r="C2" s="147"/>
      <c r="D2" s="4"/>
      <c r="E2" s="4"/>
    </row>
    <row r="3" spans="1:5" ht="15" customHeight="1" x14ac:dyDescent="0.3">
      <c r="A3" s="147" t="s">
        <v>0</v>
      </c>
      <c r="B3" s="147"/>
      <c r="C3" s="147"/>
      <c r="D3" s="4"/>
      <c r="E3" s="4"/>
    </row>
    <row r="4" spans="1:5" ht="15" customHeight="1" x14ac:dyDescent="0.3">
      <c r="A4" s="147" t="s">
        <v>342</v>
      </c>
      <c r="B4" s="147"/>
      <c r="C4" s="147"/>
      <c r="D4" s="2"/>
      <c r="E4" s="2"/>
    </row>
    <row r="5" spans="1:5" ht="15" customHeight="1" x14ac:dyDescent="0.3">
      <c r="A5" s="14"/>
      <c r="B5" s="14"/>
      <c r="C5" s="14"/>
      <c r="D5" s="15"/>
      <c r="E5" s="15"/>
    </row>
    <row r="6" spans="1:5" ht="15.6" x14ac:dyDescent="0.3">
      <c r="A6" s="1"/>
      <c r="B6" s="18"/>
      <c r="C6" s="18"/>
    </row>
    <row r="7" spans="1:5" ht="58.5" customHeight="1" x14ac:dyDescent="0.25">
      <c r="A7" s="151" t="s">
        <v>272</v>
      </c>
      <c r="B7" s="151"/>
      <c r="C7" s="151"/>
    </row>
    <row r="8" spans="1:5" ht="18.600000000000001" customHeight="1" x14ac:dyDescent="0.25">
      <c r="A8" s="37"/>
      <c r="B8" s="37"/>
      <c r="C8" s="8" t="s">
        <v>5</v>
      </c>
    </row>
    <row r="9" spans="1:5" ht="29.4" customHeight="1" x14ac:dyDescent="0.25">
      <c r="A9" s="38" t="s">
        <v>42</v>
      </c>
      <c r="B9" s="38" t="s">
        <v>1</v>
      </c>
      <c r="C9" s="38" t="s">
        <v>278</v>
      </c>
    </row>
    <row r="10" spans="1:5" ht="15.6" x14ac:dyDescent="0.25">
      <c r="A10" s="39" t="s">
        <v>43</v>
      </c>
      <c r="B10" s="39" t="s">
        <v>44</v>
      </c>
      <c r="C10" s="40">
        <f>SUM(C11:C17)</f>
        <v>5623368</v>
      </c>
    </row>
    <row r="11" spans="1:5" ht="31.2" x14ac:dyDescent="0.25">
      <c r="A11" s="16" t="s">
        <v>45</v>
      </c>
      <c r="B11" s="16" t="s">
        <v>46</v>
      </c>
      <c r="C11" s="41">
        <f>978000-13000</f>
        <v>965000</v>
      </c>
    </row>
    <row r="12" spans="1:5" ht="46.8" x14ac:dyDescent="0.25">
      <c r="A12" s="16" t="s">
        <v>231</v>
      </c>
      <c r="B12" s="44" t="s">
        <v>222</v>
      </c>
      <c r="C12" s="41">
        <v>48000</v>
      </c>
    </row>
    <row r="13" spans="1:5" ht="46.8" x14ac:dyDescent="0.25">
      <c r="A13" s="16" t="s">
        <v>47</v>
      </c>
      <c r="B13" s="16" t="s">
        <v>48</v>
      </c>
      <c r="C13" s="41">
        <f>3243528+13000</f>
        <v>3256528</v>
      </c>
    </row>
    <row r="14" spans="1:5" ht="31.2" x14ac:dyDescent="0.25">
      <c r="A14" s="16" t="s">
        <v>49</v>
      </c>
      <c r="B14" s="16" t="s">
        <v>50</v>
      </c>
      <c r="C14" s="41">
        <v>121940</v>
      </c>
    </row>
    <row r="15" spans="1:5" ht="15.6" x14ac:dyDescent="0.25">
      <c r="A15" s="16" t="s">
        <v>267</v>
      </c>
      <c r="B15" s="16" t="s">
        <v>268</v>
      </c>
      <c r="C15" s="41">
        <v>400000</v>
      </c>
    </row>
    <row r="16" spans="1:5" ht="15.6" x14ac:dyDescent="0.25">
      <c r="A16" s="16" t="s">
        <v>51</v>
      </c>
      <c r="B16" s="16" t="s">
        <v>52</v>
      </c>
      <c r="C16" s="41">
        <v>20000</v>
      </c>
    </row>
    <row r="17" spans="1:3" ht="15.6" x14ac:dyDescent="0.25">
      <c r="A17" s="16" t="s">
        <v>53</v>
      </c>
      <c r="B17" s="16" t="s">
        <v>54</v>
      </c>
      <c r="C17" s="41">
        <v>811900</v>
      </c>
    </row>
    <row r="18" spans="1:3" ht="17.399999999999999" customHeight="1" x14ac:dyDescent="0.25">
      <c r="A18" s="39" t="s">
        <v>55</v>
      </c>
      <c r="B18" s="39" t="s">
        <v>56</v>
      </c>
      <c r="C18" s="40">
        <f>C19</f>
        <v>233531</v>
      </c>
    </row>
    <row r="19" spans="1:3" ht="15.6" x14ac:dyDescent="0.25">
      <c r="A19" s="16" t="s">
        <v>57</v>
      </c>
      <c r="B19" s="16" t="s">
        <v>58</v>
      </c>
      <c r="C19" s="41">
        <f>205170+28361</f>
        <v>233531</v>
      </c>
    </row>
    <row r="20" spans="1:3" ht="31.2" x14ac:dyDescent="0.25">
      <c r="A20" s="39" t="s">
        <v>59</v>
      </c>
      <c r="B20" s="39" t="s">
        <v>60</v>
      </c>
      <c r="C20" s="40">
        <f>C21</f>
        <v>122000</v>
      </c>
    </row>
    <row r="21" spans="1:3" ht="46.8" x14ac:dyDescent="0.25">
      <c r="A21" s="16" t="s">
        <v>61</v>
      </c>
      <c r="B21" s="42" t="s">
        <v>210</v>
      </c>
      <c r="C21" s="41">
        <f>117000+5000</f>
        <v>122000</v>
      </c>
    </row>
    <row r="22" spans="1:3" ht="15.6" x14ac:dyDescent="0.25">
      <c r="A22" s="39" t="s">
        <v>62</v>
      </c>
      <c r="B22" s="43" t="s">
        <v>63</v>
      </c>
      <c r="C22" s="40">
        <f>C23</f>
        <v>2839394.78</v>
      </c>
    </row>
    <row r="23" spans="1:3" ht="15.6" x14ac:dyDescent="0.25">
      <c r="A23" s="16" t="s">
        <v>64</v>
      </c>
      <c r="B23" s="42" t="s">
        <v>65</v>
      </c>
      <c r="C23" s="41">
        <v>2839394.78</v>
      </c>
    </row>
    <row r="24" spans="1:3" ht="15.6" x14ac:dyDescent="0.25">
      <c r="A24" s="39" t="s">
        <v>66</v>
      </c>
      <c r="B24" s="39" t="s">
        <v>67</v>
      </c>
      <c r="C24" s="40">
        <f>C25+C26+C27+C28</f>
        <v>13309253.92</v>
      </c>
    </row>
    <row r="25" spans="1:3" ht="15.6" x14ac:dyDescent="0.25">
      <c r="A25" s="16" t="s">
        <v>68</v>
      </c>
      <c r="B25" s="16" t="s">
        <v>69</v>
      </c>
      <c r="C25" s="41">
        <v>7835600.4000000004</v>
      </c>
    </row>
    <row r="26" spans="1:3" ht="15.6" x14ac:dyDescent="0.25">
      <c r="A26" s="16" t="s">
        <v>70</v>
      </c>
      <c r="B26" s="16" t="s">
        <v>71</v>
      </c>
      <c r="C26" s="41">
        <v>5622</v>
      </c>
    </row>
    <row r="27" spans="1:3" ht="15.6" x14ac:dyDescent="0.25">
      <c r="A27" s="16" t="s">
        <v>72</v>
      </c>
      <c r="B27" s="16" t="s">
        <v>73</v>
      </c>
      <c r="C27" s="41">
        <v>4683733.5199999996</v>
      </c>
    </row>
    <row r="28" spans="1:3" ht="15.6" x14ac:dyDescent="0.25">
      <c r="A28" s="16" t="s">
        <v>74</v>
      </c>
      <c r="B28" s="16" t="s">
        <v>75</v>
      </c>
      <c r="C28" s="41">
        <v>784298</v>
      </c>
    </row>
    <row r="29" spans="1:3" ht="15.6" x14ac:dyDescent="0.25">
      <c r="A29" s="39" t="s">
        <v>76</v>
      </c>
      <c r="B29" s="39" t="s">
        <v>77</v>
      </c>
      <c r="C29" s="40">
        <f>C31+C30</f>
        <v>125100</v>
      </c>
    </row>
    <row r="30" spans="1:3" ht="31.2" x14ac:dyDescent="0.25">
      <c r="A30" s="16" t="s">
        <v>269</v>
      </c>
      <c r="B30" s="16" t="s">
        <v>270</v>
      </c>
      <c r="C30" s="41">
        <v>5100</v>
      </c>
    </row>
    <row r="31" spans="1:3" ht="15.6" x14ac:dyDescent="0.25">
      <c r="A31" s="16" t="s">
        <v>78</v>
      </c>
      <c r="B31" s="16" t="s">
        <v>79</v>
      </c>
      <c r="C31" s="41">
        <v>120000</v>
      </c>
    </row>
    <row r="32" spans="1:3" ht="15.6" x14ac:dyDescent="0.25">
      <c r="A32" s="39" t="s">
        <v>80</v>
      </c>
      <c r="B32" s="39" t="s">
        <v>81</v>
      </c>
      <c r="C32" s="40">
        <f>C33</f>
        <v>313045</v>
      </c>
    </row>
    <row r="33" spans="1:3" ht="15.6" x14ac:dyDescent="0.25">
      <c r="A33" s="16" t="s">
        <v>82</v>
      </c>
      <c r="B33" s="16" t="s">
        <v>83</v>
      </c>
      <c r="C33" s="41">
        <v>313045</v>
      </c>
    </row>
    <row r="34" spans="1:3" ht="15.6" x14ac:dyDescent="0.25">
      <c r="A34" s="39" t="s">
        <v>212</v>
      </c>
      <c r="B34" s="39" t="s">
        <v>213</v>
      </c>
      <c r="C34" s="40">
        <f>C36+C35</f>
        <v>729551</v>
      </c>
    </row>
    <row r="35" spans="1:3" ht="15.6" x14ac:dyDescent="0.25">
      <c r="A35" s="16" t="s">
        <v>259</v>
      </c>
      <c r="B35" s="16" t="s">
        <v>260</v>
      </c>
      <c r="C35" s="41">
        <v>45800</v>
      </c>
    </row>
    <row r="36" spans="1:3" ht="15.6" x14ac:dyDescent="0.25">
      <c r="A36" s="16" t="s">
        <v>214</v>
      </c>
      <c r="B36" s="16" t="s">
        <v>215</v>
      </c>
      <c r="C36" s="41">
        <v>683751</v>
      </c>
    </row>
    <row r="37" spans="1:3" ht="18" customHeight="1" x14ac:dyDescent="0.25">
      <c r="A37" s="39" t="s">
        <v>84</v>
      </c>
      <c r="B37" s="39" t="s">
        <v>85</v>
      </c>
      <c r="C37" s="40">
        <f>C38</f>
        <v>93821</v>
      </c>
    </row>
    <row r="38" spans="1:3" ht="15.6" x14ac:dyDescent="0.25">
      <c r="A38" s="16" t="s">
        <v>86</v>
      </c>
      <c r="B38" s="16" t="s">
        <v>87</v>
      </c>
      <c r="C38" s="41">
        <v>93821</v>
      </c>
    </row>
    <row r="39" spans="1:3" ht="15.6" x14ac:dyDescent="0.25">
      <c r="A39" s="150" t="s">
        <v>88</v>
      </c>
      <c r="B39" s="150"/>
      <c r="C39" s="40">
        <f>C10+C18+C20+C22+C24+C29+C32+C37+C34</f>
        <v>23389064.699999999</v>
      </c>
    </row>
    <row r="40" spans="1:3" ht="13.8" x14ac:dyDescent="0.25">
      <c r="A40" s="2"/>
    </row>
    <row r="41" spans="1:3" ht="13.8" x14ac:dyDescent="0.25">
      <c r="A41" s="2"/>
    </row>
  </sheetData>
  <sheetProtection selectLockedCells="1" selectUnlockedCells="1"/>
  <mergeCells count="6">
    <mergeCell ref="A39:B39"/>
    <mergeCell ref="A1:C1"/>
    <mergeCell ref="A2:C2"/>
    <mergeCell ref="A3:C3"/>
    <mergeCell ref="A4:C4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abSelected="1" view="pageBreakPreview" topLeftCell="A46" zoomScale="80" zoomScaleNormal="75" zoomScaleSheetLayoutView="80" workbookViewId="0">
      <selection activeCell="F59" sqref="F59"/>
    </sheetView>
  </sheetViews>
  <sheetFormatPr defaultColWidth="8.6640625" defaultRowHeight="15.6" x14ac:dyDescent="0.3"/>
  <cols>
    <col min="1" max="1" width="46.109375" style="9" customWidth="1"/>
    <col min="2" max="2" width="6.6640625" style="9" customWidth="1"/>
    <col min="3" max="3" width="6.109375" style="9" customWidth="1"/>
    <col min="4" max="4" width="14.109375" style="9" customWidth="1"/>
    <col min="5" max="5" width="7.33203125" style="9" customWidth="1"/>
    <col min="6" max="6" width="14.88671875" style="9" customWidth="1"/>
    <col min="7" max="7" width="12.88671875" style="9" customWidth="1"/>
    <col min="8" max="8" width="8.6640625" style="9"/>
    <col min="9" max="9" width="12.88671875" style="9" customWidth="1"/>
    <col min="10" max="16384" width="8.6640625" style="9"/>
  </cols>
  <sheetData>
    <row r="1" spans="1:7" customFormat="1" ht="15" customHeight="1" x14ac:dyDescent="0.3">
      <c r="A1" s="147" t="s">
        <v>217</v>
      </c>
      <c r="B1" s="147"/>
      <c r="C1" s="147"/>
      <c r="D1" s="147"/>
      <c r="E1" s="147"/>
      <c r="F1" s="147"/>
    </row>
    <row r="2" spans="1:7" customFormat="1" ht="15" customHeight="1" x14ac:dyDescent="0.3">
      <c r="A2" s="147" t="s">
        <v>209</v>
      </c>
      <c r="B2" s="147"/>
      <c r="C2" s="147"/>
      <c r="D2" s="147"/>
      <c r="E2" s="147"/>
      <c r="F2" s="147"/>
    </row>
    <row r="3" spans="1:7" customFormat="1" ht="15" customHeight="1" x14ac:dyDescent="0.3">
      <c r="A3" s="147" t="s">
        <v>0</v>
      </c>
      <c r="B3" s="147"/>
      <c r="C3" s="147"/>
      <c r="D3" s="147"/>
      <c r="E3" s="147"/>
      <c r="F3" s="147"/>
    </row>
    <row r="4" spans="1:7" customFormat="1" ht="15" customHeight="1" x14ac:dyDescent="0.3">
      <c r="A4" s="147"/>
      <c r="B4" s="147"/>
      <c r="C4" s="147"/>
      <c r="D4" s="147" t="s">
        <v>342</v>
      </c>
      <c r="E4" s="147"/>
      <c r="F4" s="147"/>
    </row>
    <row r="5" spans="1:7" ht="15" customHeight="1" x14ac:dyDescent="0.3">
      <c r="A5" s="147"/>
      <c r="B5" s="147"/>
      <c r="C5" s="147"/>
      <c r="D5" s="147"/>
      <c r="E5" s="147"/>
      <c r="F5" s="147"/>
    </row>
    <row r="6" spans="1:7" ht="18.600000000000001" customHeight="1" x14ac:dyDescent="0.3">
      <c r="A6" s="147"/>
      <c r="B6" s="147"/>
      <c r="C6" s="147"/>
      <c r="D6" s="147"/>
      <c r="E6" s="147"/>
      <c r="F6" s="147"/>
    </row>
    <row r="7" spans="1:7" ht="63" customHeight="1" x14ac:dyDescent="0.3">
      <c r="A7" s="152" t="s">
        <v>271</v>
      </c>
      <c r="B7" s="152"/>
      <c r="C7" s="152"/>
      <c r="D7" s="152"/>
      <c r="E7" s="152"/>
      <c r="F7" s="152"/>
      <c r="G7" s="10"/>
    </row>
    <row r="8" spans="1:7" x14ac:dyDescent="0.3">
      <c r="A8" s="11"/>
      <c r="F8" s="67" t="s">
        <v>5</v>
      </c>
    </row>
    <row r="9" spans="1:7" ht="28.8" customHeight="1" x14ac:dyDescent="0.3">
      <c r="A9" s="66" t="s">
        <v>1</v>
      </c>
      <c r="B9" s="38" t="s">
        <v>89</v>
      </c>
      <c r="C9" s="38" t="s">
        <v>90</v>
      </c>
      <c r="D9" s="38" t="s">
        <v>91</v>
      </c>
      <c r="E9" s="69" t="s">
        <v>92</v>
      </c>
      <c r="F9" s="70" t="s">
        <v>278</v>
      </c>
    </row>
    <row r="10" spans="1:7" x14ac:dyDescent="0.3">
      <c r="A10" s="20">
        <v>1</v>
      </c>
      <c r="B10" s="20">
        <v>2</v>
      </c>
      <c r="C10" s="20">
        <v>3</v>
      </c>
      <c r="D10" s="20">
        <v>4</v>
      </c>
      <c r="E10" s="20">
        <v>5</v>
      </c>
      <c r="F10" s="20">
        <v>6</v>
      </c>
    </row>
    <row r="11" spans="1:7" x14ac:dyDescent="0.3">
      <c r="A11" s="71" t="s">
        <v>44</v>
      </c>
      <c r="B11" s="72" t="s">
        <v>93</v>
      </c>
      <c r="C11" s="72"/>
      <c r="D11" s="72"/>
      <c r="E11" s="72"/>
      <c r="F11" s="73">
        <f>F14+F18+F22+F29+F38+F42+F34</f>
        <v>5623368</v>
      </c>
      <c r="G11" s="12"/>
    </row>
    <row r="12" spans="1:7" ht="31.2" x14ac:dyDescent="0.3">
      <c r="A12" s="71" t="s">
        <v>228</v>
      </c>
      <c r="B12" s="72"/>
      <c r="C12" s="72"/>
      <c r="D12" s="72" t="s">
        <v>227</v>
      </c>
      <c r="E12" s="72"/>
      <c r="F12" s="73">
        <f>F13+F39</f>
        <v>4411468</v>
      </c>
      <c r="G12" s="12"/>
    </row>
    <row r="13" spans="1:7" ht="31.2" x14ac:dyDescent="0.3">
      <c r="A13" s="44" t="s">
        <v>224</v>
      </c>
      <c r="B13" s="74"/>
      <c r="C13" s="74"/>
      <c r="D13" s="74" t="s">
        <v>223</v>
      </c>
      <c r="E13" s="74"/>
      <c r="F13" s="75">
        <f>F15+F19+F23+F30+F32</f>
        <v>4391468</v>
      </c>
      <c r="G13" s="12"/>
    </row>
    <row r="14" spans="1:7" ht="46.8" x14ac:dyDescent="0.3">
      <c r="A14" s="71" t="s">
        <v>94</v>
      </c>
      <c r="B14" s="72"/>
      <c r="C14" s="72" t="s">
        <v>95</v>
      </c>
      <c r="D14" s="72"/>
      <c r="E14" s="72"/>
      <c r="F14" s="73">
        <f>F15</f>
        <v>965000</v>
      </c>
    </row>
    <row r="15" spans="1:7" ht="31.2" x14ac:dyDescent="0.3">
      <c r="A15" s="44" t="s">
        <v>159</v>
      </c>
      <c r="B15" s="74"/>
      <c r="C15" s="74"/>
      <c r="D15" s="74" t="s">
        <v>158</v>
      </c>
      <c r="E15" s="76"/>
      <c r="F15" s="75">
        <f>F16+F17</f>
        <v>965000</v>
      </c>
    </row>
    <row r="16" spans="1:7" ht="31.2" x14ac:dyDescent="0.3">
      <c r="A16" s="44" t="s">
        <v>145</v>
      </c>
      <c r="B16" s="74"/>
      <c r="C16" s="74"/>
      <c r="D16" s="74"/>
      <c r="E16" s="74" t="s">
        <v>97</v>
      </c>
      <c r="F16" s="75">
        <f>751000-10000</f>
        <v>741000</v>
      </c>
    </row>
    <row r="17" spans="1:6" ht="62.4" x14ac:dyDescent="0.3">
      <c r="A17" s="44" t="s">
        <v>146</v>
      </c>
      <c r="B17" s="74"/>
      <c r="C17" s="74"/>
      <c r="D17" s="74"/>
      <c r="E17" s="74" t="s">
        <v>144</v>
      </c>
      <c r="F17" s="75">
        <f>227000-3000</f>
        <v>224000</v>
      </c>
    </row>
    <row r="18" spans="1:6" ht="78" x14ac:dyDescent="0.3">
      <c r="A18" s="71" t="s">
        <v>222</v>
      </c>
      <c r="B18" s="74"/>
      <c r="C18" s="72" t="s">
        <v>98</v>
      </c>
      <c r="D18" s="74"/>
      <c r="E18" s="74"/>
      <c r="F18" s="73">
        <f>F19</f>
        <v>48000</v>
      </c>
    </row>
    <row r="19" spans="1:6" ht="46.8" x14ac:dyDescent="0.3">
      <c r="A19" s="44" t="s">
        <v>238</v>
      </c>
      <c r="B19" s="74"/>
      <c r="C19" s="74"/>
      <c r="D19" s="74" t="s">
        <v>239</v>
      </c>
      <c r="E19" s="74"/>
      <c r="F19" s="75">
        <f>F20+F21</f>
        <v>48000</v>
      </c>
    </row>
    <row r="20" spans="1:6" ht="78" x14ac:dyDescent="0.3">
      <c r="A20" s="44" t="s">
        <v>240</v>
      </c>
      <c r="B20" s="74"/>
      <c r="C20" s="74"/>
      <c r="D20" s="74"/>
      <c r="E20" s="74" t="s">
        <v>237</v>
      </c>
      <c r="F20" s="75">
        <v>47500</v>
      </c>
    </row>
    <row r="21" spans="1:6" x14ac:dyDescent="0.3">
      <c r="A21" s="90" t="s">
        <v>148</v>
      </c>
      <c r="B21" s="74"/>
      <c r="C21" s="74"/>
      <c r="D21" s="74"/>
      <c r="E21" s="74" t="s">
        <v>147</v>
      </c>
      <c r="F21" s="75">
        <v>500</v>
      </c>
    </row>
    <row r="22" spans="1:6" ht="62.4" x14ac:dyDescent="0.3">
      <c r="A22" s="71" t="s">
        <v>99</v>
      </c>
      <c r="B22" s="72"/>
      <c r="C22" s="72" t="s">
        <v>100</v>
      </c>
      <c r="D22" s="72"/>
      <c r="E22" s="72"/>
      <c r="F22" s="73">
        <f>F23</f>
        <v>3256528</v>
      </c>
    </row>
    <row r="23" spans="1:6" ht="31.2" x14ac:dyDescent="0.3">
      <c r="A23" s="44" t="s">
        <v>160</v>
      </c>
      <c r="B23" s="72"/>
      <c r="C23" s="74"/>
      <c r="D23" s="74" t="s">
        <v>161</v>
      </c>
      <c r="E23" s="76"/>
      <c r="F23" s="75">
        <f>F24+F25+F26+F27+F28</f>
        <v>3256528</v>
      </c>
    </row>
    <row r="24" spans="1:6" ht="46.8" x14ac:dyDescent="0.3">
      <c r="A24" s="44" t="s">
        <v>96</v>
      </c>
      <c r="B24" s="74"/>
      <c r="C24" s="74"/>
      <c r="D24" s="77"/>
      <c r="E24" s="74">
        <v>121</v>
      </c>
      <c r="F24" s="75">
        <v>2217260.4300000002</v>
      </c>
    </row>
    <row r="25" spans="1:6" ht="46.8" x14ac:dyDescent="0.3">
      <c r="A25" s="44" t="s">
        <v>154</v>
      </c>
      <c r="B25" s="74"/>
      <c r="C25" s="74"/>
      <c r="D25" s="77"/>
      <c r="E25" s="74" t="s">
        <v>155</v>
      </c>
      <c r="F25" s="75">
        <v>3116</v>
      </c>
    </row>
    <row r="26" spans="1:6" ht="62.4" x14ac:dyDescent="0.3">
      <c r="A26" s="44" t="s">
        <v>146</v>
      </c>
      <c r="B26" s="74"/>
      <c r="C26" s="74"/>
      <c r="D26" s="77"/>
      <c r="E26" s="74" t="s">
        <v>144</v>
      </c>
      <c r="F26" s="75">
        <v>662220.19999999995</v>
      </c>
    </row>
    <row r="27" spans="1:6" x14ac:dyDescent="0.3">
      <c r="A27" s="44" t="s">
        <v>218</v>
      </c>
      <c r="B27" s="74"/>
      <c r="C27" s="74"/>
      <c r="D27" s="77"/>
      <c r="E27" s="78">
        <v>244</v>
      </c>
      <c r="F27" s="79">
        <v>369363.37</v>
      </c>
    </row>
    <row r="28" spans="1:6" ht="31.2" x14ac:dyDescent="0.3">
      <c r="A28" s="44" t="s">
        <v>102</v>
      </c>
      <c r="B28" s="74"/>
      <c r="C28" s="74"/>
      <c r="D28" s="81"/>
      <c r="E28" s="82">
        <v>852</v>
      </c>
      <c r="F28" s="80">
        <v>4568</v>
      </c>
    </row>
    <row r="29" spans="1:6" ht="46.8" x14ac:dyDescent="0.3">
      <c r="A29" s="71" t="s">
        <v>50</v>
      </c>
      <c r="B29" s="72"/>
      <c r="C29" s="72" t="s">
        <v>104</v>
      </c>
      <c r="D29" s="72"/>
      <c r="E29" s="83"/>
      <c r="F29" s="84">
        <f>F30+F32</f>
        <v>121940</v>
      </c>
    </row>
    <row r="30" spans="1:6" ht="46.8" x14ac:dyDescent="0.3">
      <c r="A30" s="44" t="s">
        <v>162</v>
      </c>
      <c r="B30" s="74"/>
      <c r="C30" s="74"/>
      <c r="D30" s="74" t="s">
        <v>149</v>
      </c>
      <c r="E30" s="76"/>
      <c r="F30" s="75">
        <f>F31</f>
        <v>84940</v>
      </c>
    </row>
    <row r="31" spans="1:6" x14ac:dyDescent="0.3">
      <c r="A31" s="44" t="s">
        <v>103</v>
      </c>
      <c r="B31" s="72"/>
      <c r="C31" s="72"/>
      <c r="D31" s="74"/>
      <c r="E31" s="74" t="s">
        <v>105</v>
      </c>
      <c r="F31" s="75">
        <v>84940</v>
      </c>
    </row>
    <row r="32" spans="1:6" ht="62.4" x14ac:dyDescent="0.3">
      <c r="A32" s="44" t="s">
        <v>163</v>
      </c>
      <c r="B32" s="72"/>
      <c r="C32" s="72"/>
      <c r="D32" s="74" t="s">
        <v>150</v>
      </c>
      <c r="E32" s="76"/>
      <c r="F32" s="75">
        <f>F33</f>
        <v>37000</v>
      </c>
    </row>
    <row r="33" spans="1:6" x14ac:dyDescent="0.3">
      <c r="A33" s="44" t="s">
        <v>103</v>
      </c>
      <c r="B33" s="72"/>
      <c r="C33" s="72"/>
      <c r="D33" s="74"/>
      <c r="E33" s="74" t="s">
        <v>105</v>
      </c>
      <c r="F33" s="75">
        <v>37000</v>
      </c>
    </row>
    <row r="34" spans="1:6" ht="31.2" x14ac:dyDescent="0.3">
      <c r="A34" s="71" t="s">
        <v>268</v>
      </c>
      <c r="B34" s="72"/>
      <c r="C34" s="72" t="s">
        <v>121</v>
      </c>
      <c r="D34" s="74"/>
      <c r="E34" s="74"/>
      <c r="F34" s="73">
        <f>F35+F36</f>
        <v>400000</v>
      </c>
    </row>
    <row r="35" spans="1:6" ht="31.2" x14ac:dyDescent="0.3">
      <c r="A35" s="44" t="s">
        <v>286</v>
      </c>
      <c r="B35" s="137"/>
      <c r="C35" s="137"/>
      <c r="D35" s="74" t="s">
        <v>285</v>
      </c>
      <c r="E35" s="74"/>
      <c r="F35" s="75">
        <v>200000</v>
      </c>
    </row>
    <row r="36" spans="1:6" ht="31.2" x14ac:dyDescent="0.3">
      <c r="A36" s="44" t="s">
        <v>288</v>
      </c>
      <c r="B36" s="137"/>
      <c r="C36" s="137"/>
      <c r="D36" s="74" t="s">
        <v>287</v>
      </c>
      <c r="E36" s="74"/>
      <c r="F36" s="75">
        <v>200000</v>
      </c>
    </row>
    <row r="37" spans="1:6" x14ac:dyDescent="0.3">
      <c r="A37" s="44" t="s">
        <v>274</v>
      </c>
      <c r="B37" s="137"/>
      <c r="C37" s="137"/>
      <c r="D37" s="74"/>
      <c r="E37" s="74" t="s">
        <v>275</v>
      </c>
      <c r="F37" s="75">
        <v>400000</v>
      </c>
    </row>
    <row r="38" spans="1:6" x14ac:dyDescent="0.3">
      <c r="A38" s="71" t="s">
        <v>52</v>
      </c>
      <c r="B38" s="72"/>
      <c r="C38" s="72" t="s">
        <v>106</v>
      </c>
      <c r="D38" s="74"/>
      <c r="E38" s="74"/>
      <c r="F38" s="73">
        <f>F40</f>
        <v>20000</v>
      </c>
    </row>
    <row r="39" spans="1:6" ht="78" x14ac:dyDescent="0.3">
      <c r="A39" s="71" t="s">
        <v>226</v>
      </c>
      <c r="B39" s="72"/>
      <c r="C39" s="72"/>
      <c r="D39" s="85" t="s">
        <v>225</v>
      </c>
      <c r="E39" s="74"/>
      <c r="F39" s="73">
        <f>F40</f>
        <v>20000</v>
      </c>
    </row>
    <row r="40" spans="1:6" x14ac:dyDescent="0.3">
      <c r="A40" s="44" t="s">
        <v>164</v>
      </c>
      <c r="B40" s="72"/>
      <c r="C40" s="72"/>
      <c r="D40" s="74" t="s">
        <v>151</v>
      </c>
      <c r="E40" s="74"/>
      <c r="F40" s="75">
        <f>F41</f>
        <v>20000</v>
      </c>
    </row>
    <row r="41" spans="1:6" x14ac:dyDescent="0.3">
      <c r="A41" s="44" t="s">
        <v>107</v>
      </c>
      <c r="B41" s="72"/>
      <c r="C41" s="72"/>
      <c r="D41" s="74"/>
      <c r="E41" s="74" t="s">
        <v>108</v>
      </c>
      <c r="F41" s="75">
        <v>20000</v>
      </c>
    </row>
    <row r="42" spans="1:6" x14ac:dyDescent="0.3">
      <c r="A42" s="71" t="s">
        <v>109</v>
      </c>
      <c r="B42" s="74"/>
      <c r="C42" s="72">
        <v>13</v>
      </c>
      <c r="D42" s="74"/>
      <c r="E42" s="72"/>
      <c r="F42" s="73">
        <f>F43+F49</f>
        <v>811900</v>
      </c>
    </row>
    <row r="43" spans="1:6" ht="46.8" x14ac:dyDescent="0.3">
      <c r="A43" s="86" t="s">
        <v>207</v>
      </c>
      <c r="B43" s="78"/>
      <c r="C43" s="85"/>
      <c r="D43" s="85" t="s">
        <v>165</v>
      </c>
      <c r="E43" s="85"/>
      <c r="F43" s="87">
        <f>F44</f>
        <v>561900</v>
      </c>
    </row>
    <row r="44" spans="1:6" ht="31.2" x14ac:dyDescent="0.3">
      <c r="A44" s="88" t="s">
        <v>301</v>
      </c>
      <c r="B44" s="89"/>
      <c r="C44" s="85"/>
      <c r="D44" s="78" t="s">
        <v>166</v>
      </c>
      <c r="E44" s="85"/>
      <c r="F44" s="87">
        <f>F45</f>
        <v>561900</v>
      </c>
    </row>
    <row r="45" spans="1:6" x14ac:dyDescent="0.3">
      <c r="A45" s="88" t="s">
        <v>211</v>
      </c>
      <c r="B45" s="89"/>
      <c r="C45" s="85"/>
      <c r="D45" s="78" t="s">
        <v>167</v>
      </c>
      <c r="E45" s="85"/>
      <c r="F45" s="87">
        <f>F46+F47+F48</f>
        <v>561900</v>
      </c>
    </row>
    <row r="46" spans="1:6" ht="46.8" x14ac:dyDescent="0.3">
      <c r="A46" s="88" t="s">
        <v>241</v>
      </c>
      <c r="B46" s="89"/>
      <c r="C46" s="85"/>
      <c r="D46" s="78"/>
      <c r="E46" s="78" t="s">
        <v>242</v>
      </c>
      <c r="F46" s="79">
        <v>298400</v>
      </c>
    </row>
    <row r="47" spans="1:6" x14ac:dyDescent="0.3">
      <c r="A47" s="44" t="s">
        <v>219</v>
      </c>
      <c r="B47" s="74"/>
      <c r="C47" s="74"/>
      <c r="D47" s="74"/>
      <c r="E47" s="74" t="s">
        <v>110</v>
      </c>
      <c r="F47" s="75">
        <v>243452</v>
      </c>
    </row>
    <row r="48" spans="1:6" x14ac:dyDescent="0.3">
      <c r="A48" s="90" t="s">
        <v>148</v>
      </c>
      <c r="B48" s="78"/>
      <c r="C48" s="78"/>
      <c r="D48" s="78"/>
      <c r="E48" s="78" t="s">
        <v>147</v>
      </c>
      <c r="F48" s="79">
        <v>20048</v>
      </c>
    </row>
    <row r="49" spans="1:6" ht="62.4" x14ac:dyDescent="0.3">
      <c r="A49" s="86" t="s">
        <v>182</v>
      </c>
      <c r="B49" s="74"/>
      <c r="C49" s="74"/>
      <c r="D49" s="85" t="s">
        <v>178</v>
      </c>
      <c r="E49" s="74"/>
      <c r="F49" s="73">
        <f>F50</f>
        <v>250000</v>
      </c>
    </row>
    <row r="50" spans="1:6" ht="46.8" x14ac:dyDescent="0.3">
      <c r="A50" s="88" t="s">
        <v>302</v>
      </c>
      <c r="B50" s="74"/>
      <c r="C50" s="74"/>
      <c r="D50" s="74" t="s">
        <v>179</v>
      </c>
      <c r="E50" s="74"/>
      <c r="F50" s="75">
        <f>F51</f>
        <v>250000</v>
      </c>
    </row>
    <row r="51" spans="1:6" ht="46.8" x14ac:dyDescent="0.3">
      <c r="A51" s="88" t="s">
        <v>180</v>
      </c>
      <c r="B51" s="91"/>
      <c r="C51" s="74"/>
      <c r="D51" s="74" t="s">
        <v>181</v>
      </c>
      <c r="E51" s="74"/>
      <c r="F51" s="75">
        <f>F52</f>
        <v>250000</v>
      </c>
    </row>
    <row r="52" spans="1:6" x14ac:dyDescent="0.3">
      <c r="A52" s="44" t="s">
        <v>218</v>
      </c>
      <c r="B52" s="91"/>
      <c r="C52" s="74"/>
      <c r="D52" s="74"/>
      <c r="E52" s="74" t="s">
        <v>110</v>
      </c>
      <c r="F52" s="75">
        <v>250000</v>
      </c>
    </row>
    <row r="53" spans="1:6" x14ac:dyDescent="0.3">
      <c r="A53" s="71" t="s">
        <v>56</v>
      </c>
      <c r="B53" s="72" t="s">
        <v>95</v>
      </c>
      <c r="C53" s="74"/>
      <c r="D53" s="74"/>
      <c r="E53" s="72"/>
      <c r="F53" s="73">
        <f>F54</f>
        <v>233530.99999999997</v>
      </c>
    </row>
    <row r="54" spans="1:6" ht="31.2" x14ac:dyDescent="0.3">
      <c r="A54" s="71" t="s">
        <v>58</v>
      </c>
      <c r="B54" s="74"/>
      <c r="C54" s="72" t="s">
        <v>98</v>
      </c>
      <c r="D54" s="72"/>
      <c r="E54" s="72"/>
      <c r="F54" s="73">
        <f>F58+F59</f>
        <v>233530.99999999997</v>
      </c>
    </row>
    <row r="55" spans="1:6" ht="31.2" x14ac:dyDescent="0.3">
      <c r="A55" s="71" t="s">
        <v>228</v>
      </c>
      <c r="B55" s="74"/>
      <c r="C55" s="72"/>
      <c r="D55" s="72" t="s">
        <v>227</v>
      </c>
      <c r="E55" s="72"/>
      <c r="F55" s="73">
        <f>F56</f>
        <v>233530.99999999997</v>
      </c>
    </row>
    <row r="56" spans="1:6" ht="31.2" x14ac:dyDescent="0.3">
      <c r="A56" s="44" t="s">
        <v>224</v>
      </c>
      <c r="B56" s="74"/>
      <c r="C56" s="74"/>
      <c r="D56" s="74" t="s">
        <v>223</v>
      </c>
      <c r="E56" s="72"/>
      <c r="F56" s="75">
        <f>F57</f>
        <v>233530.99999999997</v>
      </c>
    </row>
    <row r="57" spans="1:6" ht="46.8" x14ac:dyDescent="0.3">
      <c r="A57" s="44" t="s">
        <v>111</v>
      </c>
      <c r="B57" s="74"/>
      <c r="C57" s="74"/>
      <c r="D57" s="74" t="s">
        <v>152</v>
      </c>
      <c r="E57" s="74"/>
      <c r="F57" s="75">
        <f>F58+F59</f>
        <v>233530.99999999997</v>
      </c>
    </row>
    <row r="58" spans="1:6" ht="57.6" customHeight="1" x14ac:dyDescent="0.3">
      <c r="A58" s="44" t="s">
        <v>96</v>
      </c>
      <c r="B58" s="74"/>
      <c r="C58" s="74"/>
      <c r="D58" s="74"/>
      <c r="E58" s="74" t="s">
        <v>97</v>
      </c>
      <c r="F58" s="75">
        <f>157580.65+21782.64+927.8</f>
        <v>180291.08999999997</v>
      </c>
    </row>
    <row r="59" spans="1:6" ht="70.8" customHeight="1" x14ac:dyDescent="0.3">
      <c r="A59" s="44" t="s">
        <v>146</v>
      </c>
      <c r="B59" s="74"/>
      <c r="C59" s="74"/>
      <c r="D59" s="74"/>
      <c r="E59" s="74" t="s">
        <v>144</v>
      </c>
      <c r="F59" s="75">
        <f>47589.35+6578.36-927.8</f>
        <v>53239.909999999996</v>
      </c>
    </row>
    <row r="60" spans="1:6" ht="31.2" x14ac:dyDescent="0.3">
      <c r="A60" s="71" t="s">
        <v>60</v>
      </c>
      <c r="B60" s="72" t="s">
        <v>98</v>
      </c>
      <c r="C60" s="72"/>
      <c r="D60" s="72"/>
      <c r="E60" s="72"/>
      <c r="F60" s="73">
        <f>F61</f>
        <v>122000</v>
      </c>
    </row>
    <row r="61" spans="1:6" ht="62.4" x14ac:dyDescent="0.3">
      <c r="A61" s="71" t="s">
        <v>112</v>
      </c>
      <c r="B61" s="74"/>
      <c r="C61" s="72" t="s">
        <v>113</v>
      </c>
      <c r="D61" s="72"/>
      <c r="E61" s="72"/>
      <c r="F61" s="73">
        <f>F62</f>
        <v>122000</v>
      </c>
    </row>
    <row r="62" spans="1:6" ht="109.2" x14ac:dyDescent="0.3">
      <c r="A62" s="86" t="s">
        <v>208</v>
      </c>
      <c r="B62" s="78"/>
      <c r="C62" s="85"/>
      <c r="D62" s="85" t="s">
        <v>168</v>
      </c>
      <c r="E62" s="85"/>
      <c r="F62" s="87">
        <f>F63</f>
        <v>122000</v>
      </c>
    </row>
    <row r="63" spans="1:6" ht="62.4" x14ac:dyDescent="0.3">
      <c r="A63" s="90" t="s">
        <v>303</v>
      </c>
      <c r="B63" s="78"/>
      <c r="C63" s="85"/>
      <c r="D63" s="78" t="s">
        <v>170</v>
      </c>
      <c r="E63" s="85"/>
      <c r="F63" s="79">
        <f>F64+F66</f>
        <v>122000</v>
      </c>
    </row>
    <row r="64" spans="1:6" x14ac:dyDescent="0.3">
      <c r="A64" s="90" t="s">
        <v>114</v>
      </c>
      <c r="B64" s="78"/>
      <c r="C64" s="85"/>
      <c r="D64" s="78" t="s">
        <v>169</v>
      </c>
      <c r="E64" s="85"/>
      <c r="F64" s="79">
        <f>F65</f>
        <v>97000</v>
      </c>
    </row>
    <row r="65" spans="1:6" x14ac:dyDescent="0.3">
      <c r="A65" s="44" t="s">
        <v>219</v>
      </c>
      <c r="B65" s="74"/>
      <c r="C65" s="72"/>
      <c r="D65" s="72"/>
      <c r="E65" s="74" t="s">
        <v>110</v>
      </c>
      <c r="F65" s="75">
        <f>150000-53000</f>
        <v>97000</v>
      </c>
    </row>
    <row r="66" spans="1:6" ht="31.2" x14ac:dyDescent="0.3">
      <c r="A66" s="90" t="s">
        <v>246</v>
      </c>
      <c r="B66" s="92"/>
      <c r="C66" s="92"/>
      <c r="D66" s="78" t="s">
        <v>171</v>
      </c>
      <c r="E66" s="78"/>
      <c r="F66" s="79">
        <f>F67</f>
        <v>25000</v>
      </c>
    </row>
    <row r="67" spans="1:6" x14ac:dyDescent="0.3">
      <c r="A67" s="44" t="s">
        <v>218</v>
      </c>
      <c r="B67" s="93"/>
      <c r="C67" s="93"/>
      <c r="D67" s="74"/>
      <c r="E67" s="74" t="s">
        <v>110</v>
      </c>
      <c r="F67" s="75">
        <v>25000</v>
      </c>
    </row>
    <row r="68" spans="1:6" x14ac:dyDescent="0.3">
      <c r="A68" s="71" t="s">
        <v>115</v>
      </c>
      <c r="B68" s="72" t="s">
        <v>100</v>
      </c>
      <c r="C68" s="72"/>
      <c r="D68" s="74"/>
      <c r="E68" s="72"/>
      <c r="F68" s="73">
        <f>F69</f>
        <v>2839394.78</v>
      </c>
    </row>
    <row r="69" spans="1:6" x14ac:dyDescent="0.3">
      <c r="A69" s="86" t="s">
        <v>65</v>
      </c>
      <c r="B69" s="85"/>
      <c r="C69" s="85" t="s">
        <v>113</v>
      </c>
      <c r="D69" s="78"/>
      <c r="E69" s="85"/>
      <c r="F69" s="87">
        <f>F70</f>
        <v>2839394.78</v>
      </c>
    </row>
    <row r="70" spans="1:6" ht="62.4" x14ac:dyDescent="0.3">
      <c r="A70" s="94" t="s">
        <v>172</v>
      </c>
      <c r="B70" s="95"/>
      <c r="C70" s="95"/>
      <c r="D70" s="95" t="s">
        <v>173</v>
      </c>
      <c r="E70" s="95"/>
      <c r="F70" s="96">
        <f>F71</f>
        <v>2839394.78</v>
      </c>
    </row>
    <row r="71" spans="1:6" ht="31.2" x14ac:dyDescent="0.3">
      <c r="A71" s="88" t="s">
        <v>304</v>
      </c>
      <c r="B71" s="97"/>
      <c r="C71" s="97"/>
      <c r="D71" s="82" t="s">
        <v>174</v>
      </c>
      <c r="E71" s="95"/>
      <c r="F71" s="98">
        <f>F72+F74+F76+F78</f>
        <v>2839394.78</v>
      </c>
    </row>
    <row r="72" spans="1:6" ht="31.2" x14ac:dyDescent="0.3">
      <c r="A72" s="88" t="s">
        <v>175</v>
      </c>
      <c r="B72" s="97"/>
      <c r="C72" s="97"/>
      <c r="D72" s="82" t="s">
        <v>176</v>
      </c>
      <c r="E72" s="95"/>
      <c r="F72" s="98">
        <f>F73</f>
        <v>981406.77999999991</v>
      </c>
    </row>
    <row r="73" spans="1:6" x14ac:dyDescent="0.3">
      <c r="A73" s="88" t="s">
        <v>218</v>
      </c>
      <c r="B73" s="95"/>
      <c r="C73" s="95"/>
      <c r="D73" s="64"/>
      <c r="E73" s="82" t="s">
        <v>110</v>
      </c>
      <c r="F73" s="99">
        <f>764000+317246.18+55000-78000-76839.4</f>
        <v>981406.77999999991</v>
      </c>
    </row>
    <row r="74" spans="1:6" ht="31.2" x14ac:dyDescent="0.3">
      <c r="A74" s="100" t="s">
        <v>249</v>
      </c>
      <c r="B74" s="101"/>
      <c r="C74" s="102"/>
      <c r="D74" s="102" t="s">
        <v>250</v>
      </c>
      <c r="E74" s="101"/>
      <c r="F74" s="103">
        <f>F75</f>
        <v>300000</v>
      </c>
    </row>
    <row r="75" spans="1:6" ht="46.8" x14ac:dyDescent="0.3">
      <c r="A75" s="104" t="s">
        <v>101</v>
      </c>
      <c r="B75" s="105"/>
      <c r="C75" s="106"/>
      <c r="D75" s="106"/>
      <c r="E75" s="106" t="s">
        <v>110</v>
      </c>
      <c r="F75" s="107">
        <v>300000</v>
      </c>
    </row>
    <row r="76" spans="1:6" ht="46.8" x14ac:dyDescent="0.3">
      <c r="A76" s="141" t="s">
        <v>297</v>
      </c>
      <c r="B76" s="139"/>
      <c r="C76" s="140"/>
      <c r="D76" s="140" t="s">
        <v>298</v>
      </c>
      <c r="E76" s="140"/>
      <c r="F76" s="142">
        <f>F77</f>
        <v>1479988</v>
      </c>
    </row>
    <row r="77" spans="1:6" ht="46.8" x14ac:dyDescent="0.3">
      <c r="A77" s="104" t="s">
        <v>101</v>
      </c>
      <c r="B77" s="139"/>
      <c r="C77" s="140"/>
      <c r="D77" s="140"/>
      <c r="E77" s="140" t="s">
        <v>110</v>
      </c>
      <c r="F77" s="142">
        <v>1479988</v>
      </c>
    </row>
    <row r="78" spans="1:6" ht="46.8" x14ac:dyDescent="0.3">
      <c r="A78" s="141" t="s">
        <v>299</v>
      </c>
      <c r="B78" s="139"/>
      <c r="C78" s="140"/>
      <c r="D78" s="140" t="s">
        <v>300</v>
      </c>
      <c r="E78" s="140"/>
      <c r="F78" s="142">
        <f>F79</f>
        <v>78000</v>
      </c>
    </row>
    <row r="79" spans="1:6" ht="46.8" x14ac:dyDescent="0.3">
      <c r="A79" s="104" t="s">
        <v>101</v>
      </c>
      <c r="B79" s="139"/>
      <c r="C79" s="140"/>
      <c r="D79" s="140"/>
      <c r="E79" s="140" t="s">
        <v>110</v>
      </c>
      <c r="F79" s="142">
        <v>78000</v>
      </c>
    </row>
    <row r="80" spans="1:6" x14ac:dyDescent="0.3">
      <c r="A80" s="71" t="s">
        <v>67</v>
      </c>
      <c r="B80" s="85" t="s">
        <v>116</v>
      </c>
      <c r="C80" s="85"/>
      <c r="D80" s="72"/>
      <c r="E80" s="72"/>
      <c r="F80" s="73">
        <f>F81+F96+F101+F113</f>
        <v>13309253.920000002</v>
      </c>
    </row>
    <row r="81" spans="1:6" x14ac:dyDescent="0.3">
      <c r="A81" s="86" t="s">
        <v>69</v>
      </c>
      <c r="B81" s="85"/>
      <c r="C81" s="85" t="s">
        <v>93</v>
      </c>
      <c r="D81" s="85"/>
      <c r="E81" s="85"/>
      <c r="F81" s="87">
        <f>F85+F86</f>
        <v>7835600.4000000004</v>
      </c>
    </row>
    <row r="82" spans="1:6" ht="76.2" customHeight="1" x14ac:dyDescent="0.3">
      <c r="A82" s="94" t="s">
        <v>182</v>
      </c>
      <c r="B82" s="95"/>
      <c r="C82" s="95"/>
      <c r="D82" s="95" t="s">
        <v>178</v>
      </c>
      <c r="E82" s="82"/>
      <c r="F82" s="108">
        <f>F84+F100</f>
        <v>152622</v>
      </c>
    </row>
    <row r="83" spans="1:6" ht="46.8" x14ac:dyDescent="0.3">
      <c r="A83" s="109" t="s">
        <v>305</v>
      </c>
      <c r="B83" s="110"/>
      <c r="C83" s="110"/>
      <c r="D83" s="111" t="s">
        <v>179</v>
      </c>
      <c r="E83" s="112"/>
      <c r="F83" s="113">
        <f>F84</f>
        <v>147000</v>
      </c>
    </row>
    <row r="84" spans="1:6" ht="46.8" x14ac:dyDescent="0.3">
      <c r="A84" s="88" t="s">
        <v>180</v>
      </c>
      <c r="B84" s="95"/>
      <c r="C84" s="95"/>
      <c r="D84" s="114" t="s">
        <v>181</v>
      </c>
      <c r="E84" s="82"/>
      <c r="F84" s="80">
        <f>F85</f>
        <v>147000</v>
      </c>
    </row>
    <row r="85" spans="1:6" x14ac:dyDescent="0.3">
      <c r="A85" s="115" t="s">
        <v>218</v>
      </c>
      <c r="B85" s="95"/>
      <c r="C85" s="95"/>
      <c r="D85" s="114"/>
      <c r="E85" s="82" t="s">
        <v>110</v>
      </c>
      <c r="F85" s="80">
        <f>158000-11000</f>
        <v>147000</v>
      </c>
    </row>
    <row r="86" spans="1:6" ht="62.4" x14ac:dyDescent="0.3">
      <c r="A86" s="94" t="s">
        <v>282</v>
      </c>
      <c r="B86" s="95"/>
      <c r="C86" s="95"/>
      <c r="D86" s="95" t="s">
        <v>177</v>
      </c>
      <c r="E86" s="82"/>
      <c r="F86" s="96">
        <f>F87</f>
        <v>7688600.4000000004</v>
      </c>
    </row>
    <row r="87" spans="1:6" ht="93.6" x14ac:dyDescent="0.3">
      <c r="A87" s="88" t="s">
        <v>325</v>
      </c>
      <c r="B87" s="95"/>
      <c r="C87" s="95"/>
      <c r="D87" s="114" t="s">
        <v>324</v>
      </c>
      <c r="E87" s="82"/>
      <c r="F87" s="80">
        <f>F88+F92+F94+F90</f>
        <v>7688600.4000000004</v>
      </c>
    </row>
    <row r="88" spans="1:6" ht="156" x14ac:dyDescent="0.3">
      <c r="A88" s="88" t="s">
        <v>323</v>
      </c>
      <c r="B88" s="95"/>
      <c r="C88" s="95"/>
      <c r="D88" s="114" t="s">
        <v>322</v>
      </c>
      <c r="E88" s="82"/>
      <c r="F88" s="80">
        <f>F89</f>
        <v>15154.4</v>
      </c>
    </row>
    <row r="89" spans="1:6" ht="62.4" x14ac:dyDescent="0.3">
      <c r="A89" s="88" t="s">
        <v>319</v>
      </c>
      <c r="B89" s="95"/>
      <c r="C89" s="95"/>
      <c r="D89" s="114"/>
      <c r="E89" s="82" t="s">
        <v>318</v>
      </c>
      <c r="F89" s="80">
        <v>15154.4</v>
      </c>
    </row>
    <row r="90" spans="1:6" ht="93.6" x14ac:dyDescent="0.3">
      <c r="A90" s="88" t="s">
        <v>337</v>
      </c>
      <c r="B90" s="95"/>
      <c r="C90" s="95"/>
      <c r="D90" s="114" t="s">
        <v>338</v>
      </c>
      <c r="E90" s="82"/>
      <c r="F90" s="80">
        <f>F91</f>
        <v>114700</v>
      </c>
    </row>
    <row r="91" spans="1:6" ht="62.4" x14ac:dyDescent="0.3">
      <c r="A91" s="88" t="s">
        <v>319</v>
      </c>
      <c r="B91" s="95"/>
      <c r="C91" s="95"/>
      <c r="D91" s="114"/>
      <c r="E91" s="82" t="s">
        <v>318</v>
      </c>
      <c r="F91" s="80">
        <v>114700</v>
      </c>
    </row>
    <row r="92" spans="1:6" ht="202.8" x14ac:dyDescent="0.3">
      <c r="A92" s="88" t="s">
        <v>334</v>
      </c>
      <c r="B92" s="95"/>
      <c r="C92" s="95"/>
      <c r="D92" s="114" t="s">
        <v>332</v>
      </c>
      <c r="E92" s="82"/>
      <c r="F92" s="80">
        <f>F93</f>
        <v>7270941</v>
      </c>
    </row>
    <row r="93" spans="1:6" ht="62.4" x14ac:dyDescent="0.3">
      <c r="A93" s="88" t="s">
        <v>319</v>
      </c>
      <c r="B93" s="95"/>
      <c r="C93" s="95"/>
      <c r="D93" s="114"/>
      <c r="E93" s="82" t="s">
        <v>318</v>
      </c>
      <c r="F93" s="80">
        <v>7270941</v>
      </c>
    </row>
    <row r="94" spans="1:6" ht="160.80000000000001" customHeight="1" x14ac:dyDescent="0.3">
      <c r="A94" s="88" t="s">
        <v>335</v>
      </c>
      <c r="B94" s="95"/>
      <c r="C94" s="95"/>
      <c r="D94" s="114" t="s">
        <v>333</v>
      </c>
      <c r="E94" s="82"/>
      <c r="F94" s="80">
        <f>F95</f>
        <v>287805</v>
      </c>
    </row>
    <row r="95" spans="1:6" ht="62.4" x14ac:dyDescent="0.3">
      <c r="A95" s="88" t="s">
        <v>319</v>
      </c>
      <c r="B95" s="95"/>
      <c r="C95" s="95"/>
      <c r="D95" s="114"/>
      <c r="E95" s="82" t="s">
        <v>318</v>
      </c>
      <c r="F95" s="80">
        <v>287805</v>
      </c>
    </row>
    <row r="96" spans="1:6" x14ac:dyDescent="0.3">
      <c r="A96" s="138" t="s">
        <v>71</v>
      </c>
      <c r="B96" s="119"/>
      <c r="C96" s="83" t="s">
        <v>95</v>
      </c>
      <c r="D96" s="119"/>
      <c r="E96" s="119"/>
      <c r="F96" s="84">
        <f>F97</f>
        <v>5622</v>
      </c>
    </row>
    <row r="97" spans="1:6" ht="62.4" x14ac:dyDescent="0.3">
      <c r="A97" s="94" t="s">
        <v>182</v>
      </c>
      <c r="B97" s="95"/>
      <c r="C97" s="95"/>
      <c r="D97" s="95" t="s">
        <v>178</v>
      </c>
      <c r="E97" s="119"/>
      <c r="F97" s="84">
        <f>F98</f>
        <v>5622</v>
      </c>
    </row>
    <row r="98" spans="1:6" ht="46.8" x14ac:dyDescent="0.3">
      <c r="A98" s="109" t="s">
        <v>305</v>
      </c>
      <c r="B98" s="110"/>
      <c r="C98" s="110"/>
      <c r="D98" s="111" t="s">
        <v>179</v>
      </c>
      <c r="E98" s="119"/>
      <c r="F98" s="84">
        <f>F99</f>
        <v>5622</v>
      </c>
    </row>
    <row r="99" spans="1:6" ht="46.8" x14ac:dyDescent="0.3">
      <c r="A99" s="88" t="s">
        <v>180</v>
      </c>
      <c r="B99" s="74"/>
      <c r="C99" s="72"/>
      <c r="D99" s="133" t="s">
        <v>181</v>
      </c>
      <c r="E99" s="74"/>
      <c r="F99" s="75">
        <f>F100</f>
        <v>5622</v>
      </c>
    </row>
    <row r="100" spans="1:6" x14ac:dyDescent="0.3">
      <c r="A100" s="115" t="s">
        <v>218</v>
      </c>
      <c r="B100" s="74"/>
      <c r="C100" s="72"/>
      <c r="D100" s="74"/>
      <c r="E100" s="74" t="s">
        <v>110</v>
      </c>
      <c r="F100" s="75">
        <v>5622</v>
      </c>
    </row>
    <row r="101" spans="1:6" x14ac:dyDescent="0.3">
      <c r="A101" s="71" t="s">
        <v>73</v>
      </c>
      <c r="B101" s="72"/>
      <c r="C101" s="72" t="s">
        <v>98</v>
      </c>
      <c r="D101" s="74"/>
      <c r="E101" s="72"/>
      <c r="F101" s="73">
        <f>F102</f>
        <v>4683733.5200000005</v>
      </c>
    </row>
    <row r="102" spans="1:6" ht="62.4" x14ac:dyDescent="0.3">
      <c r="A102" s="86" t="s">
        <v>183</v>
      </c>
      <c r="B102" s="85"/>
      <c r="C102" s="85"/>
      <c r="D102" s="85" t="s">
        <v>184</v>
      </c>
      <c r="E102" s="85"/>
      <c r="F102" s="87">
        <f>F103</f>
        <v>4683733.5200000005</v>
      </c>
    </row>
    <row r="103" spans="1:6" x14ac:dyDescent="0.3">
      <c r="A103" s="88" t="s">
        <v>306</v>
      </c>
      <c r="B103" s="95"/>
      <c r="C103" s="95"/>
      <c r="D103" s="114" t="s">
        <v>185</v>
      </c>
      <c r="E103" s="95"/>
      <c r="F103" s="80">
        <f>F104+F107+F109+F111</f>
        <v>4683733.5200000005</v>
      </c>
    </row>
    <row r="104" spans="1:6" x14ac:dyDescent="0.3">
      <c r="A104" s="88" t="s">
        <v>117</v>
      </c>
      <c r="B104" s="95"/>
      <c r="C104" s="95"/>
      <c r="D104" s="114" t="s">
        <v>186</v>
      </c>
      <c r="E104" s="95"/>
      <c r="F104" s="80">
        <f>F105+F106</f>
        <v>822145.6</v>
      </c>
    </row>
    <row r="105" spans="1:6" x14ac:dyDescent="0.3">
      <c r="A105" s="88" t="s">
        <v>218</v>
      </c>
      <c r="B105" s="116"/>
      <c r="C105" s="114"/>
      <c r="D105" s="114"/>
      <c r="E105" s="82" t="s">
        <v>110</v>
      </c>
      <c r="F105" s="80">
        <f>989000-114700-52265.63</f>
        <v>822034.37</v>
      </c>
    </row>
    <row r="106" spans="1:6" x14ac:dyDescent="0.3">
      <c r="A106" s="44" t="s">
        <v>148</v>
      </c>
      <c r="B106" s="116"/>
      <c r="C106" s="114"/>
      <c r="D106" s="114"/>
      <c r="E106" s="82" t="s">
        <v>147</v>
      </c>
      <c r="F106" s="80">
        <v>111.23</v>
      </c>
    </row>
    <row r="107" spans="1:6" x14ac:dyDescent="0.3">
      <c r="A107" s="88" t="s">
        <v>118</v>
      </c>
      <c r="B107" s="82"/>
      <c r="C107" s="82"/>
      <c r="D107" s="82" t="s">
        <v>187</v>
      </c>
      <c r="E107" s="82"/>
      <c r="F107" s="80">
        <f>F108</f>
        <v>237000</v>
      </c>
    </row>
    <row r="108" spans="1:6" x14ac:dyDescent="0.3">
      <c r="A108" s="115" t="s">
        <v>219</v>
      </c>
      <c r="B108" s="117"/>
      <c r="C108" s="118"/>
      <c r="D108" s="118"/>
      <c r="E108" s="119" t="s">
        <v>110</v>
      </c>
      <c r="F108" s="120">
        <v>237000</v>
      </c>
    </row>
    <row r="109" spans="1:6" x14ac:dyDescent="0.3">
      <c r="A109" s="115" t="s">
        <v>188</v>
      </c>
      <c r="B109" s="117"/>
      <c r="C109" s="118"/>
      <c r="D109" s="119" t="s">
        <v>189</v>
      </c>
      <c r="E109" s="119"/>
      <c r="F109" s="120">
        <f>F110</f>
        <v>2643981.52</v>
      </c>
    </row>
    <row r="110" spans="1:6" x14ac:dyDescent="0.3">
      <c r="A110" s="44" t="s">
        <v>218</v>
      </c>
      <c r="B110" s="121"/>
      <c r="C110" s="121"/>
      <c r="D110" s="121"/>
      <c r="E110" s="74" t="s">
        <v>110</v>
      </c>
      <c r="F110" s="75">
        <f>2673981.52-30000</f>
        <v>2643981.52</v>
      </c>
    </row>
    <row r="111" spans="1:6" ht="31.2" x14ac:dyDescent="0.3">
      <c r="A111" s="90" t="s">
        <v>331</v>
      </c>
      <c r="B111" s="122"/>
      <c r="C111" s="122"/>
      <c r="D111" s="122" t="s">
        <v>320</v>
      </c>
      <c r="E111" s="78"/>
      <c r="F111" s="79">
        <f>F112</f>
        <v>980606.4</v>
      </c>
    </row>
    <row r="112" spans="1:6" x14ac:dyDescent="0.3">
      <c r="A112" s="44" t="s">
        <v>218</v>
      </c>
      <c r="B112" s="122"/>
      <c r="C112" s="122"/>
      <c r="D112" s="122"/>
      <c r="E112" s="78" t="s">
        <v>110</v>
      </c>
      <c r="F112" s="79">
        <v>980606.4</v>
      </c>
    </row>
    <row r="113" spans="1:6" ht="31.2" x14ac:dyDescent="0.3">
      <c r="A113" s="86" t="s">
        <v>75</v>
      </c>
      <c r="B113" s="122"/>
      <c r="C113" s="85" t="s">
        <v>116</v>
      </c>
      <c r="D113" s="78"/>
      <c r="E113" s="85"/>
      <c r="F113" s="87">
        <f>F117+F118+F123</f>
        <v>784298</v>
      </c>
    </row>
    <row r="114" spans="1:6" ht="31.2" x14ac:dyDescent="0.3">
      <c r="A114" s="71" t="s">
        <v>228</v>
      </c>
      <c r="B114" s="74"/>
      <c r="C114" s="72"/>
      <c r="D114" s="72" t="s">
        <v>227</v>
      </c>
      <c r="E114" s="85"/>
      <c r="F114" s="87">
        <f>F115</f>
        <v>84532</v>
      </c>
    </row>
    <row r="115" spans="1:6" ht="31.2" x14ac:dyDescent="0.3">
      <c r="A115" s="44" t="s">
        <v>224</v>
      </c>
      <c r="B115" s="74"/>
      <c r="C115" s="74"/>
      <c r="D115" s="74" t="s">
        <v>223</v>
      </c>
      <c r="E115" s="85"/>
      <c r="F115" s="79">
        <f>F116</f>
        <v>84532</v>
      </c>
    </row>
    <row r="116" spans="1:6" ht="62.4" x14ac:dyDescent="0.3">
      <c r="A116" s="44" t="s">
        <v>190</v>
      </c>
      <c r="B116" s="121"/>
      <c r="C116" s="72"/>
      <c r="D116" s="74" t="s">
        <v>153</v>
      </c>
      <c r="E116" s="74"/>
      <c r="F116" s="75">
        <f>F117</f>
        <v>84532</v>
      </c>
    </row>
    <row r="117" spans="1:6" x14ac:dyDescent="0.3">
      <c r="A117" s="44" t="s">
        <v>119</v>
      </c>
      <c r="B117" s="121"/>
      <c r="C117" s="72"/>
      <c r="D117" s="74"/>
      <c r="E117" s="74" t="s">
        <v>105</v>
      </c>
      <c r="F117" s="75">
        <v>84532</v>
      </c>
    </row>
    <row r="118" spans="1:6" ht="62.4" x14ac:dyDescent="0.3">
      <c r="A118" s="94" t="s">
        <v>191</v>
      </c>
      <c r="B118" s="123"/>
      <c r="C118" s="95"/>
      <c r="D118" s="95" t="s">
        <v>229</v>
      </c>
      <c r="E118" s="95"/>
      <c r="F118" s="96">
        <f>F119</f>
        <v>298866</v>
      </c>
    </row>
    <row r="119" spans="1:6" ht="31.2" x14ac:dyDescent="0.3">
      <c r="A119" s="88" t="s">
        <v>307</v>
      </c>
      <c r="B119" s="123"/>
      <c r="C119" s="95"/>
      <c r="D119" s="82" t="s">
        <v>230</v>
      </c>
      <c r="E119" s="95"/>
      <c r="F119" s="80">
        <f>F120</f>
        <v>298866</v>
      </c>
    </row>
    <row r="120" spans="1:6" ht="31.2" x14ac:dyDescent="0.3">
      <c r="A120" s="88" t="s">
        <v>120</v>
      </c>
      <c r="B120" s="123"/>
      <c r="C120" s="95"/>
      <c r="D120" s="82" t="s">
        <v>192</v>
      </c>
      <c r="E120" s="95"/>
      <c r="F120" s="80">
        <f>F121+F122</f>
        <v>298866</v>
      </c>
    </row>
    <row r="121" spans="1:6" x14ac:dyDescent="0.3">
      <c r="A121" s="115" t="s">
        <v>218</v>
      </c>
      <c r="B121" s="123"/>
      <c r="C121" s="95"/>
      <c r="D121" s="82"/>
      <c r="E121" s="82" t="s">
        <v>110</v>
      </c>
      <c r="F121" s="80">
        <v>77866</v>
      </c>
    </row>
    <row r="122" spans="1:6" ht="78" x14ac:dyDescent="0.3">
      <c r="A122" s="115" t="s">
        <v>340</v>
      </c>
      <c r="B122" s="123"/>
      <c r="C122" s="95"/>
      <c r="D122" s="82"/>
      <c r="E122" s="114" t="s">
        <v>341</v>
      </c>
      <c r="F122" s="80">
        <v>221000</v>
      </c>
    </row>
    <row r="123" spans="1:6" ht="62.4" x14ac:dyDescent="0.3">
      <c r="A123" s="94" t="s">
        <v>182</v>
      </c>
      <c r="B123" s="95"/>
      <c r="C123" s="95"/>
      <c r="D123" s="95" t="s">
        <v>178</v>
      </c>
      <c r="E123" s="95"/>
      <c r="F123" s="96">
        <f>F124</f>
        <v>400900</v>
      </c>
    </row>
    <row r="124" spans="1:6" ht="46.8" x14ac:dyDescent="0.3">
      <c r="A124" s="88" t="s">
        <v>305</v>
      </c>
      <c r="B124" s="95"/>
      <c r="C124" s="95"/>
      <c r="D124" s="82" t="s">
        <v>179</v>
      </c>
      <c r="E124" s="95"/>
      <c r="F124" s="96">
        <f>F125</f>
        <v>400900</v>
      </c>
    </row>
    <row r="125" spans="1:6" ht="46.8" x14ac:dyDescent="0.3">
      <c r="A125" s="88" t="s">
        <v>156</v>
      </c>
      <c r="B125" s="95"/>
      <c r="C125" s="95"/>
      <c r="D125" s="114" t="s">
        <v>193</v>
      </c>
      <c r="E125" s="95"/>
      <c r="F125" s="80">
        <f>F126</f>
        <v>400900</v>
      </c>
    </row>
    <row r="126" spans="1:6" x14ac:dyDescent="0.3">
      <c r="A126" s="115" t="s">
        <v>218</v>
      </c>
      <c r="B126" s="119"/>
      <c r="C126" s="119"/>
      <c r="D126" s="119"/>
      <c r="E126" s="119" t="s">
        <v>110</v>
      </c>
      <c r="F126" s="120">
        <v>400900</v>
      </c>
    </row>
    <row r="127" spans="1:6" x14ac:dyDescent="0.3">
      <c r="A127" s="71" t="s">
        <v>77</v>
      </c>
      <c r="B127" s="72" t="s">
        <v>121</v>
      </c>
      <c r="C127" s="72"/>
      <c r="D127" s="72"/>
      <c r="E127" s="72"/>
      <c r="F127" s="73">
        <f>F133+F128</f>
        <v>125100</v>
      </c>
    </row>
    <row r="128" spans="1:6" ht="46.8" x14ac:dyDescent="0.3">
      <c r="A128" s="86" t="s">
        <v>270</v>
      </c>
      <c r="B128" s="72"/>
      <c r="C128" s="72" t="s">
        <v>116</v>
      </c>
      <c r="D128" s="72"/>
      <c r="E128" s="72"/>
      <c r="F128" s="73">
        <f>F129</f>
        <v>5100</v>
      </c>
    </row>
    <row r="129" spans="1:6" ht="46.8" x14ac:dyDescent="0.3">
      <c r="A129" s="94" t="s">
        <v>207</v>
      </c>
      <c r="B129" s="89"/>
      <c r="C129" s="85"/>
      <c r="D129" s="85" t="s">
        <v>165</v>
      </c>
      <c r="E129" s="72"/>
      <c r="F129" s="73">
        <f>F130</f>
        <v>5100</v>
      </c>
    </row>
    <row r="130" spans="1:6" ht="31.2" x14ac:dyDescent="0.3">
      <c r="A130" s="88" t="s">
        <v>301</v>
      </c>
      <c r="B130" s="89"/>
      <c r="C130" s="85"/>
      <c r="D130" s="78" t="s">
        <v>166</v>
      </c>
      <c r="E130" s="72"/>
      <c r="F130" s="75">
        <f>F131</f>
        <v>5100</v>
      </c>
    </row>
    <row r="131" spans="1:6" ht="31.2" x14ac:dyDescent="0.3">
      <c r="A131" s="88" t="s">
        <v>277</v>
      </c>
      <c r="B131" s="124"/>
      <c r="C131" s="72"/>
      <c r="D131" s="74" t="s">
        <v>276</v>
      </c>
      <c r="E131" s="72"/>
      <c r="F131" s="75">
        <f>F132</f>
        <v>5100</v>
      </c>
    </row>
    <row r="132" spans="1:6" x14ac:dyDescent="0.3">
      <c r="A132" s="115" t="s">
        <v>218</v>
      </c>
      <c r="B132" s="72"/>
      <c r="C132" s="72"/>
      <c r="D132" s="74"/>
      <c r="E132" s="74" t="s">
        <v>110</v>
      </c>
      <c r="F132" s="75">
        <v>5100</v>
      </c>
    </row>
    <row r="133" spans="1:6" ht="31.2" x14ac:dyDescent="0.3">
      <c r="A133" s="71" t="s">
        <v>79</v>
      </c>
      <c r="B133" s="72"/>
      <c r="C133" s="72" t="s">
        <v>121</v>
      </c>
      <c r="D133" s="72"/>
      <c r="E133" s="72"/>
      <c r="F133" s="73">
        <f>F137</f>
        <v>120000</v>
      </c>
    </row>
    <row r="134" spans="1:6" ht="46.8" x14ac:dyDescent="0.3">
      <c r="A134" s="86" t="s">
        <v>309</v>
      </c>
      <c r="B134" s="72"/>
      <c r="C134" s="72"/>
      <c r="D134" s="72" t="s">
        <v>194</v>
      </c>
      <c r="E134" s="72"/>
      <c r="F134" s="73">
        <f>F135</f>
        <v>120000</v>
      </c>
    </row>
    <row r="135" spans="1:6" x14ac:dyDescent="0.3">
      <c r="A135" s="88" t="s">
        <v>308</v>
      </c>
      <c r="B135" s="124"/>
      <c r="C135" s="72"/>
      <c r="D135" s="74" t="s">
        <v>221</v>
      </c>
      <c r="E135" s="72"/>
      <c r="F135" s="75">
        <f>F136</f>
        <v>120000</v>
      </c>
    </row>
    <row r="136" spans="1:6" ht="62.4" x14ac:dyDescent="0.3">
      <c r="A136" s="88" t="s">
        <v>195</v>
      </c>
      <c r="B136" s="124"/>
      <c r="C136" s="72"/>
      <c r="D136" s="74" t="s">
        <v>196</v>
      </c>
      <c r="E136" s="72"/>
      <c r="F136" s="75">
        <f>F137</f>
        <v>120000</v>
      </c>
    </row>
    <row r="137" spans="1:6" x14ac:dyDescent="0.3">
      <c r="A137" s="115" t="s">
        <v>119</v>
      </c>
      <c r="B137" s="72"/>
      <c r="C137" s="72"/>
      <c r="D137" s="74"/>
      <c r="E137" s="74" t="s">
        <v>105</v>
      </c>
      <c r="F137" s="75">
        <v>120000</v>
      </c>
    </row>
    <row r="138" spans="1:6" x14ac:dyDescent="0.3">
      <c r="A138" s="71" t="s">
        <v>81</v>
      </c>
      <c r="B138" s="72" t="s">
        <v>122</v>
      </c>
      <c r="C138" s="72"/>
      <c r="D138" s="72"/>
      <c r="E138" s="72"/>
      <c r="F138" s="73">
        <f>F139</f>
        <v>313045</v>
      </c>
    </row>
    <row r="139" spans="1:6" x14ac:dyDescent="0.3">
      <c r="A139" s="71" t="s">
        <v>123</v>
      </c>
      <c r="B139" s="74"/>
      <c r="C139" s="72" t="s">
        <v>93</v>
      </c>
      <c r="D139" s="74"/>
      <c r="E139" s="72"/>
      <c r="F139" s="73">
        <f>F143</f>
        <v>313045</v>
      </c>
    </row>
    <row r="140" spans="1:6" ht="62.4" x14ac:dyDescent="0.3">
      <c r="A140" s="71" t="s">
        <v>197</v>
      </c>
      <c r="B140" s="74"/>
      <c r="C140" s="72"/>
      <c r="D140" s="72" t="s">
        <v>198</v>
      </c>
      <c r="E140" s="72"/>
      <c r="F140" s="73">
        <f>F141</f>
        <v>313045</v>
      </c>
    </row>
    <row r="141" spans="1:6" ht="46.8" x14ac:dyDescent="0.3">
      <c r="A141" s="44" t="s">
        <v>310</v>
      </c>
      <c r="B141" s="74"/>
      <c r="C141" s="74"/>
      <c r="D141" s="74" t="s">
        <v>199</v>
      </c>
      <c r="E141" s="74"/>
      <c r="F141" s="75">
        <f>F143</f>
        <v>313045</v>
      </c>
    </row>
    <row r="142" spans="1:6" x14ac:dyDescent="0.3">
      <c r="A142" s="44" t="s">
        <v>200</v>
      </c>
      <c r="B142" s="74"/>
      <c r="C142" s="74"/>
      <c r="D142" s="74" t="s">
        <v>201</v>
      </c>
      <c r="E142" s="74"/>
      <c r="F142" s="75">
        <f>F143</f>
        <v>313045</v>
      </c>
    </row>
    <row r="143" spans="1:6" x14ac:dyDescent="0.3">
      <c r="A143" s="44" t="s">
        <v>218</v>
      </c>
      <c r="B143" s="74"/>
      <c r="C143" s="74"/>
      <c r="D143" s="74"/>
      <c r="E143" s="74" t="s">
        <v>110</v>
      </c>
      <c r="F143" s="75">
        <v>313045</v>
      </c>
    </row>
    <row r="144" spans="1:6" ht="21.6" customHeight="1" x14ac:dyDescent="0.3">
      <c r="A144" s="71" t="s">
        <v>213</v>
      </c>
      <c r="B144" s="72" t="s">
        <v>216</v>
      </c>
      <c r="C144" s="72"/>
      <c r="D144" s="74"/>
      <c r="E144" s="74"/>
      <c r="F144" s="73">
        <f>F150+F145</f>
        <v>729551</v>
      </c>
    </row>
    <row r="145" spans="1:6" x14ac:dyDescent="0.3">
      <c r="A145" s="44" t="s">
        <v>260</v>
      </c>
      <c r="B145" s="72"/>
      <c r="C145" s="72" t="s">
        <v>93</v>
      </c>
      <c r="D145" s="74"/>
      <c r="E145" s="74"/>
      <c r="F145" s="73">
        <f>F146</f>
        <v>45800</v>
      </c>
    </row>
    <row r="146" spans="1:6" ht="62.4" x14ac:dyDescent="0.3">
      <c r="A146" s="71" t="s">
        <v>283</v>
      </c>
      <c r="B146" s="72"/>
      <c r="C146" s="72"/>
      <c r="D146" s="74" t="s">
        <v>265</v>
      </c>
      <c r="E146" s="74"/>
      <c r="F146" s="73">
        <f>F147</f>
        <v>45800</v>
      </c>
    </row>
    <row r="147" spans="1:6" ht="46.8" x14ac:dyDescent="0.3">
      <c r="A147" s="44" t="s">
        <v>311</v>
      </c>
      <c r="B147" s="72"/>
      <c r="C147" s="72"/>
      <c r="D147" s="74" t="s">
        <v>312</v>
      </c>
      <c r="E147" s="74"/>
      <c r="F147" s="75">
        <f>F148</f>
        <v>45800</v>
      </c>
    </row>
    <row r="148" spans="1:6" ht="31.2" x14ac:dyDescent="0.3">
      <c r="A148" s="44" t="s">
        <v>264</v>
      </c>
      <c r="B148" s="72"/>
      <c r="C148" s="72"/>
      <c r="D148" s="74" t="s">
        <v>261</v>
      </c>
      <c r="E148" s="74"/>
      <c r="F148" s="75">
        <f>F149</f>
        <v>45800</v>
      </c>
    </row>
    <row r="149" spans="1:6" x14ac:dyDescent="0.3">
      <c r="A149" s="44" t="s">
        <v>263</v>
      </c>
      <c r="B149" s="72"/>
      <c r="C149" s="72"/>
      <c r="D149" s="74"/>
      <c r="E149" s="74" t="s">
        <v>262</v>
      </c>
      <c r="F149" s="75">
        <v>45800</v>
      </c>
    </row>
    <row r="150" spans="1:6" x14ac:dyDescent="0.3">
      <c r="A150" s="71" t="s">
        <v>215</v>
      </c>
      <c r="B150" s="72"/>
      <c r="C150" s="72" t="s">
        <v>98</v>
      </c>
      <c r="D150" s="74"/>
      <c r="E150" s="74"/>
      <c r="F150" s="73">
        <f>F153</f>
        <v>683751</v>
      </c>
    </row>
    <row r="151" spans="1:6" ht="62.4" x14ac:dyDescent="0.3">
      <c r="A151" s="86" t="s">
        <v>282</v>
      </c>
      <c r="B151" s="125"/>
      <c r="C151" s="85"/>
      <c r="D151" s="85" t="s">
        <v>177</v>
      </c>
      <c r="E151" s="78"/>
      <c r="F151" s="87">
        <f>F152</f>
        <v>683751</v>
      </c>
    </row>
    <row r="152" spans="1:6" ht="46.8" x14ac:dyDescent="0.3">
      <c r="A152" s="88" t="s">
        <v>314</v>
      </c>
      <c r="B152" s="89"/>
      <c r="C152" s="78"/>
      <c r="D152" s="78" t="s">
        <v>220</v>
      </c>
      <c r="E152" s="78"/>
      <c r="F152" s="79">
        <f>F153</f>
        <v>683751</v>
      </c>
    </row>
    <row r="153" spans="1:6" ht="31.2" x14ac:dyDescent="0.3">
      <c r="A153" s="88" t="s">
        <v>313</v>
      </c>
      <c r="B153" s="125"/>
      <c r="C153" s="85"/>
      <c r="D153" s="78" t="s">
        <v>243</v>
      </c>
      <c r="E153" s="126"/>
      <c r="F153" s="127">
        <f>F154</f>
        <v>683751</v>
      </c>
    </row>
    <row r="154" spans="1:6" x14ac:dyDescent="0.3">
      <c r="A154" s="115" t="s">
        <v>244</v>
      </c>
      <c r="B154" s="74"/>
      <c r="C154" s="74"/>
      <c r="D154" s="44"/>
      <c r="E154" s="74" t="s">
        <v>245</v>
      </c>
      <c r="F154" s="75">
        <v>683751</v>
      </c>
    </row>
    <row r="155" spans="1:6" x14ac:dyDescent="0.3">
      <c r="A155" s="71" t="s">
        <v>85</v>
      </c>
      <c r="B155" s="72">
        <v>11</v>
      </c>
      <c r="C155" s="128"/>
      <c r="D155" s="74"/>
      <c r="E155" s="129"/>
      <c r="F155" s="73">
        <f>F156</f>
        <v>93821</v>
      </c>
    </row>
    <row r="156" spans="1:6" ht="18.600000000000001" customHeight="1" x14ac:dyDescent="0.3">
      <c r="A156" s="71" t="s">
        <v>87</v>
      </c>
      <c r="B156" s="128"/>
      <c r="C156" s="72" t="s">
        <v>95</v>
      </c>
      <c r="D156" s="74"/>
      <c r="E156" s="129"/>
      <c r="F156" s="73">
        <f>F160</f>
        <v>93821</v>
      </c>
    </row>
    <row r="157" spans="1:6" ht="62.4" x14ac:dyDescent="0.3">
      <c r="A157" s="86" t="s">
        <v>203</v>
      </c>
      <c r="B157" s="130"/>
      <c r="C157" s="85"/>
      <c r="D157" s="85" t="s">
        <v>202</v>
      </c>
      <c r="E157" s="131"/>
      <c r="F157" s="87">
        <f>F158</f>
        <v>93821</v>
      </c>
    </row>
    <row r="158" spans="1:6" x14ac:dyDescent="0.3">
      <c r="A158" s="90" t="s">
        <v>315</v>
      </c>
      <c r="B158" s="130"/>
      <c r="C158" s="85"/>
      <c r="D158" s="78" t="s">
        <v>204</v>
      </c>
      <c r="E158" s="131"/>
      <c r="F158" s="79">
        <f>F160</f>
        <v>93821</v>
      </c>
    </row>
    <row r="159" spans="1:6" ht="31.2" x14ac:dyDescent="0.3">
      <c r="A159" s="90" t="s">
        <v>205</v>
      </c>
      <c r="B159" s="130"/>
      <c r="C159" s="85"/>
      <c r="D159" s="78" t="s">
        <v>206</v>
      </c>
      <c r="E159" s="131"/>
      <c r="F159" s="79">
        <f>F160</f>
        <v>93821</v>
      </c>
    </row>
    <row r="160" spans="1:6" x14ac:dyDescent="0.3">
      <c r="A160" s="44" t="s">
        <v>218</v>
      </c>
      <c r="B160" s="132"/>
      <c r="C160" s="132"/>
      <c r="D160" s="74"/>
      <c r="E160" s="133" t="s">
        <v>110</v>
      </c>
      <c r="F160" s="75">
        <v>93821</v>
      </c>
    </row>
    <row r="161" spans="1:6" x14ac:dyDescent="0.3">
      <c r="A161" s="134" t="s">
        <v>124</v>
      </c>
      <c r="B161" s="132"/>
      <c r="C161" s="132"/>
      <c r="D161" s="74"/>
      <c r="E161" s="129"/>
      <c r="F161" s="73">
        <f>F11+F53+F60+F68+F80+F127+F138+F155+F144</f>
        <v>23389064.700000003</v>
      </c>
    </row>
  </sheetData>
  <sheetProtection selectLockedCells="1" selectUnlockedCells="1"/>
  <mergeCells count="8">
    <mergeCell ref="A6:F6"/>
    <mergeCell ref="A7:F7"/>
    <mergeCell ref="A5:F5"/>
    <mergeCell ref="A1:F1"/>
    <mergeCell ref="A2:F2"/>
    <mergeCell ref="A3:F3"/>
    <mergeCell ref="A4:C4"/>
    <mergeCell ref="D4:F4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3.2" x14ac:dyDescent="0.25"/>
  <cols>
    <col min="1" max="1" width="11.21875" customWidth="1"/>
    <col min="2" max="2" width="51.5546875" customWidth="1"/>
    <col min="3" max="3" width="22.6640625" customWidth="1"/>
    <col min="4" max="5" width="8.6640625" hidden="1" customWidth="1"/>
    <col min="6" max="6" width="6" hidden="1" customWidth="1"/>
  </cols>
  <sheetData>
    <row r="1" spans="1:6" ht="15.6" x14ac:dyDescent="0.3">
      <c r="A1" s="147" t="s">
        <v>140</v>
      </c>
      <c r="B1" s="147"/>
      <c r="C1" s="147"/>
      <c r="D1" s="147"/>
      <c r="E1" s="147"/>
      <c r="F1" s="147"/>
    </row>
    <row r="2" spans="1:6" ht="15.6" x14ac:dyDescent="0.3">
      <c r="A2" s="147" t="s">
        <v>209</v>
      </c>
      <c r="B2" s="147"/>
      <c r="C2" s="147"/>
      <c r="D2" s="147"/>
      <c r="E2" s="147"/>
      <c r="F2" s="147"/>
    </row>
    <row r="3" spans="1:6" ht="15.6" x14ac:dyDescent="0.3">
      <c r="A3" s="147" t="s">
        <v>0</v>
      </c>
      <c r="B3" s="147"/>
      <c r="C3" s="147"/>
      <c r="D3" s="147"/>
      <c r="E3" s="147"/>
      <c r="F3" s="147"/>
    </row>
    <row r="4" spans="1:6" ht="15.6" x14ac:dyDescent="0.3">
      <c r="A4" s="147" t="s">
        <v>342</v>
      </c>
      <c r="B4" s="147"/>
      <c r="C4" s="147"/>
      <c r="D4" s="147" t="s">
        <v>255</v>
      </c>
      <c r="E4" s="147"/>
      <c r="F4" s="147"/>
    </row>
    <row r="5" spans="1:6" ht="15.6" x14ac:dyDescent="0.3">
      <c r="A5" s="14"/>
      <c r="B5" s="14"/>
      <c r="C5" s="14"/>
      <c r="D5" s="14"/>
      <c r="E5" s="14"/>
      <c r="F5" s="14"/>
    </row>
    <row r="6" spans="1:6" ht="15.6" x14ac:dyDescent="0.3">
      <c r="A6" s="155"/>
      <c r="B6" s="155"/>
      <c r="C6" s="155"/>
    </row>
    <row r="7" spans="1:6" ht="50.25" customHeight="1" x14ac:dyDescent="0.25">
      <c r="A7" s="154" t="s">
        <v>279</v>
      </c>
      <c r="B7" s="154"/>
      <c r="C7" s="154"/>
    </row>
    <row r="8" spans="1:6" ht="15.6" x14ac:dyDescent="0.3">
      <c r="A8" s="1"/>
      <c r="B8" s="18"/>
      <c r="C8" s="11" t="s">
        <v>5</v>
      </c>
    </row>
    <row r="9" spans="1:6" ht="55.5" customHeight="1" x14ac:dyDescent="0.25">
      <c r="A9" s="45" t="s">
        <v>139</v>
      </c>
      <c r="B9" s="45" t="s">
        <v>142</v>
      </c>
      <c r="C9" s="45" t="s">
        <v>278</v>
      </c>
    </row>
    <row r="10" spans="1:6" ht="31.2" x14ac:dyDescent="0.25">
      <c r="A10" s="46">
        <v>240</v>
      </c>
      <c r="B10" s="47" t="s">
        <v>125</v>
      </c>
      <c r="C10" s="48">
        <f>'Прил.2 Расходы бюджета'!C39-'Прил.2 Расходы бюджета'!C12</f>
        <v>23341064.699999999</v>
      </c>
    </row>
    <row r="11" spans="1:6" ht="31.2" x14ac:dyDescent="0.25">
      <c r="A11" s="46">
        <v>241</v>
      </c>
      <c r="B11" s="47" t="s">
        <v>126</v>
      </c>
      <c r="C11" s="49">
        <f>'Прил.2 Расходы бюджета'!C12</f>
        <v>48000</v>
      </c>
    </row>
    <row r="12" spans="1:6" ht="20.399999999999999" customHeight="1" x14ac:dyDescent="0.25">
      <c r="A12" s="153" t="s">
        <v>143</v>
      </c>
      <c r="B12" s="153"/>
      <c r="C12" s="59">
        <f>C10+C11</f>
        <v>23389064.699999999</v>
      </c>
    </row>
    <row r="13" spans="1:6" ht="15" x14ac:dyDescent="0.25">
      <c r="A13" s="18"/>
      <c r="B13" s="18"/>
      <c r="C13" s="18"/>
    </row>
    <row r="14" spans="1:6" ht="15" x14ac:dyDescent="0.25">
      <c r="A14" s="18"/>
      <c r="B14" s="18"/>
      <c r="C14" s="18"/>
    </row>
    <row r="15" spans="1:6" ht="15" x14ac:dyDescent="0.25">
      <c r="A15" s="18"/>
      <c r="B15" s="18"/>
      <c r="C15" s="18"/>
    </row>
  </sheetData>
  <sheetProtection selectLockedCells="1" selectUnlockedCells="1"/>
  <mergeCells count="8">
    <mergeCell ref="A1:F1"/>
    <mergeCell ref="A2:F2"/>
    <mergeCell ref="A3:F3"/>
    <mergeCell ref="A12:B12"/>
    <mergeCell ref="A7:C7"/>
    <mergeCell ref="A6:C6"/>
    <mergeCell ref="A4:C4"/>
    <mergeCell ref="D4:F4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3.2" x14ac:dyDescent="0.25"/>
  <cols>
    <col min="1" max="1" width="40.5546875" customWidth="1"/>
    <col min="2" max="2" width="30" customWidth="1"/>
    <col min="3" max="3" width="16.21875" customWidth="1"/>
    <col min="4" max="4" width="0.109375" hidden="1" customWidth="1"/>
    <col min="5" max="6" width="8.6640625" hidden="1" customWidth="1"/>
  </cols>
  <sheetData>
    <row r="1" spans="1:6" ht="15.6" x14ac:dyDescent="0.3">
      <c r="A1" s="147" t="s">
        <v>141</v>
      </c>
      <c r="B1" s="147"/>
      <c r="C1" s="147"/>
      <c r="D1" s="147"/>
      <c r="E1" s="147"/>
      <c r="F1" s="147"/>
    </row>
    <row r="2" spans="1:6" ht="15.6" x14ac:dyDescent="0.3">
      <c r="A2" s="147" t="s">
        <v>209</v>
      </c>
      <c r="B2" s="147"/>
      <c r="C2" s="147"/>
      <c r="D2" s="147"/>
      <c r="E2" s="147"/>
      <c r="F2" s="147"/>
    </row>
    <row r="3" spans="1:6" ht="15.6" x14ac:dyDescent="0.3">
      <c r="A3" s="147" t="s">
        <v>0</v>
      </c>
      <c r="B3" s="147"/>
      <c r="C3" s="147"/>
      <c r="D3" s="147"/>
      <c r="E3" s="147"/>
      <c r="F3" s="147"/>
    </row>
    <row r="4" spans="1:6" ht="15.6" x14ac:dyDescent="0.3">
      <c r="A4" s="147" t="s">
        <v>342</v>
      </c>
      <c r="B4" s="147"/>
      <c r="C4" s="147"/>
      <c r="D4" s="147" t="s">
        <v>255</v>
      </c>
      <c r="E4" s="147"/>
      <c r="F4" s="147"/>
    </row>
    <row r="5" spans="1:6" ht="15.6" x14ac:dyDescent="0.3">
      <c r="A5" s="14"/>
      <c r="B5" s="14"/>
      <c r="C5" s="14"/>
      <c r="D5" s="5"/>
      <c r="E5" s="5"/>
      <c r="F5" s="5"/>
    </row>
    <row r="6" spans="1:6" ht="15.6" x14ac:dyDescent="0.3">
      <c r="A6" s="14"/>
      <c r="B6" s="14"/>
      <c r="C6" s="14"/>
      <c r="D6" s="5"/>
      <c r="E6" s="5"/>
      <c r="F6" s="5"/>
    </row>
    <row r="7" spans="1:6" ht="15.6" x14ac:dyDescent="0.3">
      <c r="A7" s="3"/>
      <c r="B7" s="18"/>
      <c r="C7" s="18"/>
    </row>
    <row r="8" spans="1:6" ht="36.6" customHeight="1" x14ac:dyDescent="0.3">
      <c r="A8" s="148" t="s">
        <v>280</v>
      </c>
      <c r="B8" s="148"/>
      <c r="C8" s="148"/>
    </row>
    <row r="9" spans="1:6" ht="15.6" x14ac:dyDescent="0.3">
      <c r="A9" s="1"/>
      <c r="B9" s="18"/>
      <c r="C9" s="18"/>
    </row>
    <row r="10" spans="1:6" ht="15.6" x14ac:dyDescent="0.3">
      <c r="A10" s="1"/>
      <c r="B10" s="18"/>
      <c r="C10" s="7" t="s">
        <v>5</v>
      </c>
    </row>
    <row r="11" spans="1:6" ht="41.4" customHeight="1" x14ac:dyDescent="0.25">
      <c r="A11" s="63" t="s">
        <v>1</v>
      </c>
      <c r="B11" s="63" t="s">
        <v>127</v>
      </c>
      <c r="C11" s="63" t="s">
        <v>278</v>
      </c>
    </row>
    <row r="12" spans="1:6" ht="15.6" x14ac:dyDescent="0.3">
      <c r="A12" s="17">
        <v>1</v>
      </c>
      <c r="B12" s="17">
        <v>2</v>
      </c>
      <c r="C12" s="17">
        <v>3</v>
      </c>
    </row>
    <row r="13" spans="1:6" ht="46.8" hidden="1" x14ac:dyDescent="0.3">
      <c r="A13" s="16" t="s">
        <v>128</v>
      </c>
      <c r="B13" s="17" t="s">
        <v>129</v>
      </c>
      <c r="C13" s="17" t="s">
        <v>130</v>
      </c>
    </row>
    <row r="14" spans="1:6" ht="93.6" hidden="1" x14ac:dyDescent="0.3">
      <c r="A14" s="16" t="s">
        <v>131</v>
      </c>
      <c r="B14" s="17" t="s">
        <v>132</v>
      </c>
      <c r="C14" s="50">
        <v>2000</v>
      </c>
    </row>
    <row r="15" spans="1:6" ht="93.6" hidden="1" x14ac:dyDescent="0.3">
      <c r="A15" s="16" t="s">
        <v>133</v>
      </c>
      <c r="B15" s="17" t="s">
        <v>134</v>
      </c>
      <c r="C15" s="17">
        <v>0</v>
      </c>
    </row>
    <row r="16" spans="1:6" ht="36" customHeight="1" x14ac:dyDescent="0.3">
      <c r="A16" s="16" t="s">
        <v>234</v>
      </c>
      <c r="B16" s="17" t="s">
        <v>135</v>
      </c>
      <c r="C16" s="51">
        <f>C17-C18</f>
        <v>-521318.21999999881</v>
      </c>
    </row>
    <row r="17" spans="1:3" ht="40.200000000000003" customHeight="1" x14ac:dyDescent="0.3">
      <c r="A17" s="16" t="s">
        <v>232</v>
      </c>
      <c r="B17" s="17" t="s">
        <v>136</v>
      </c>
      <c r="C17" s="51">
        <f>'Прил.1 Доходы бюджета'!C44</f>
        <v>22867746.48</v>
      </c>
    </row>
    <row r="18" spans="1:3" ht="41.4" customHeight="1" x14ac:dyDescent="0.3">
      <c r="A18" s="16" t="s">
        <v>233</v>
      </c>
      <c r="B18" s="17" t="s">
        <v>137</v>
      </c>
      <c r="C18" s="51">
        <f>'Прил.2 Расходы бюджета'!C39</f>
        <v>23389064.699999999</v>
      </c>
    </row>
    <row r="19" spans="1:3" ht="24" customHeight="1" x14ac:dyDescent="0.3">
      <c r="A19" s="156" t="s">
        <v>235</v>
      </c>
      <c r="B19" s="157"/>
      <c r="C19" s="51">
        <f>C16</f>
        <v>-521318.21999999881</v>
      </c>
    </row>
    <row r="20" spans="1:3" ht="17.399999999999999" x14ac:dyDescent="0.3">
      <c r="A20" s="13"/>
    </row>
    <row r="21" spans="1:3" ht="17.399999999999999" x14ac:dyDescent="0.3">
      <c r="A21" s="13"/>
    </row>
    <row r="22" spans="1:3" ht="17.399999999999999" x14ac:dyDescent="0.3">
      <c r="A22" s="13"/>
    </row>
    <row r="23" spans="1:3" ht="17.399999999999999" x14ac:dyDescent="0.3">
      <c r="A23" s="13"/>
    </row>
    <row r="24" spans="1:3" ht="17.399999999999999" x14ac:dyDescent="0.3">
      <c r="A24" s="13"/>
    </row>
    <row r="25" spans="1:3" ht="17.399999999999999" x14ac:dyDescent="0.3">
      <c r="A25" s="13"/>
    </row>
    <row r="26" spans="1:3" ht="17.399999999999999" x14ac:dyDescent="0.3">
      <c r="A26" s="13"/>
    </row>
    <row r="27" spans="1:3" ht="17.399999999999999" x14ac:dyDescent="0.3">
      <c r="A27" s="13"/>
    </row>
    <row r="28" spans="1:3" ht="17.399999999999999" x14ac:dyDescent="0.3">
      <c r="A28" s="13"/>
    </row>
    <row r="29" spans="1:3" ht="17.399999999999999" x14ac:dyDescent="0.3">
      <c r="A29" s="13"/>
    </row>
    <row r="30" spans="1:3" ht="17.399999999999999" x14ac:dyDescent="0.3">
      <c r="A30" s="13"/>
    </row>
    <row r="31" spans="1:3" ht="17.399999999999999" x14ac:dyDescent="0.3">
      <c r="A31" s="13"/>
    </row>
    <row r="32" spans="1:3" ht="17.399999999999999" x14ac:dyDescent="0.3">
      <c r="A32" s="13"/>
    </row>
    <row r="33" spans="1:1" ht="17.399999999999999" x14ac:dyDescent="0.3">
      <c r="A33" s="13"/>
    </row>
    <row r="34" spans="1:1" ht="17.399999999999999" x14ac:dyDescent="0.3">
      <c r="A34" s="13"/>
    </row>
    <row r="35" spans="1:1" ht="17.399999999999999" x14ac:dyDescent="0.3">
      <c r="A35" s="13"/>
    </row>
    <row r="36" spans="1:1" ht="17.399999999999999" x14ac:dyDescent="0.3">
      <c r="A36" s="13"/>
    </row>
    <row r="37" spans="1:1" ht="17.399999999999999" x14ac:dyDescent="0.3">
      <c r="A37" s="13"/>
    </row>
    <row r="38" spans="1:1" ht="17.399999999999999" x14ac:dyDescent="0.3">
      <c r="A38" s="13"/>
    </row>
    <row r="39" spans="1:1" ht="17.399999999999999" x14ac:dyDescent="0.3">
      <c r="A39" s="13"/>
    </row>
    <row r="40" spans="1:1" ht="17.399999999999999" x14ac:dyDescent="0.3">
      <c r="A40" s="13"/>
    </row>
    <row r="41" spans="1:1" ht="17.399999999999999" x14ac:dyDescent="0.3">
      <c r="A41" s="13"/>
    </row>
    <row r="42" spans="1:1" ht="17.399999999999999" x14ac:dyDescent="0.3">
      <c r="A42" s="13"/>
    </row>
    <row r="43" spans="1:1" ht="17.399999999999999" x14ac:dyDescent="0.3">
      <c r="A43" s="13"/>
    </row>
    <row r="44" spans="1:1" ht="17.399999999999999" x14ac:dyDescent="0.3">
      <c r="A44" s="13"/>
    </row>
    <row r="45" spans="1:1" ht="17.399999999999999" x14ac:dyDescent="0.3">
      <c r="A45" s="13"/>
    </row>
    <row r="46" spans="1:1" ht="17.399999999999999" x14ac:dyDescent="0.3">
      <c r="A46" s="13"/>
    </row>
    <row r="47" spans="1:1" ht="17.399999999999999" x14ac:dyDescent="0.3">
      <c r="A47" s="13"/>
    </row>
    <row r="48" spans="1:1" ht="17.399999999999999" x14ac:dyDescent="0.3">
      <c r="A48" s="13"/>
    </row>
    <row r="49" spans="1:1" ht="17.399999999999999" x14ac:dyDescent="0.3">
      <c r="A49" s="13"/>
    </row>
    <row r="50" spans="1:1" ht="17.399999999999999" x14ac:dyDescent="0.3">
      <c r="A50" s="13"/>
    </row>
    <row r="51" spans="1:1" ht="17.399999999999999" x14ac:dyDescent="0.3">
      <c r="A51" s="13"/>
    </row>
    <row r="52" spans="1:1" ht="17.399999999999999" x14ac:dyDescent="0.3">
      <c r="A52" s="13"/>
    </row>
    <row r="53" spans="1:1" ht="17.399999999999999" x14ac:dyDescent="0.3">
      <c r="A53" s="13"/>
    </row>
    <row r="54" spans="1:1" ht="17.399999999999999" x14ac:dyDescent="0.3">
      <c r="A54" s="13"/>
    </row>
    <row r="55" spans="1:1" ht="17.399999999999999" x14ac:dyDescent="0.3">
      <c r="A55" s="13"/>
    </row>
    <row r="56" spans="1:1" ht="17.399999999999999" x14ac:dyDescent="0.3">
      <c r="A56" s="13"/>
    </row>
    <row r="57" spans="1:1" ht="17.399999999999999" x14ac:dyDescent="0.3">
      <c r="A57" s="13"/>
    </row>
    <row r="58" spans="1:1" ht="17.399999999999999" x14ac:dyDescent="0.3">
      <c r="A58" s="13"/>
    </row>
    <row r="59" spans="1:1" ht="17.399999999999999" x14ac:dyDescent="0.3">
      <c r="A59" s="13"/>
    </row>
    <row r="60" spans="1:1" ht="17.399999999999999" x14ac:dyDescent="0.3">
      <c r="A60" s="13"/>
    </row>
    <row r="61" spans="1:1" ht="17.399999999999999" x14ac:dyDescent="0.3">
      <c r="A61" s="13"/>
    </row>
    <row r="62" spans="1:1" ht="17.399999999999999" x14ac:dyDescent="0.3">
      <c r="A62" s="13"/>
    </row>
    <row r="63" spans="1:1" ht="17.399999999999999" x14ac:dyDescent="0.3">
      <c r="A63" s="13"/>
    </row>
    <row r="64" spans="1:1" ht="17.399999999999999" x14ac:dyDescent="0.3">
      <c r="A64" s="13"/>
    </row>
    <row r="65" spans="1:1" ht="17.399999999999999" x14ac:dyDescent="0.3">
      <c r="A65" s="13"/>
    </row>
    <row r="66" spans="1:1" ht="17.399999999999999" x14ac:dyDescent="0.3">
      <c r="A66" s="13"/>
    </row>
    <row r="67" spans="1:1" ht="17.399999999999999" x14ac:dyDescent="0.3">
      <c r="A67" s="13"/>
    </row>
    <row r="68" spans="1:1" ht="17.399999999999999" x14ac:dyDescent="0.3">
      <c r="A68" s="13"/>
    </row>
    <row r="69" spans="1:1" ht="17.399999999999999" x14ac:dyDescent="0.3">
      <c r="A69" s="13"/>
    </row>
    <row r="70" spans="1:1" ht="17.399999999999999" x14ac:dyDescent="0.3">
      <c r="A70" s="13"/>
    </row>
    <row r="71" spans="1:1" ht="17.399999999999999" x14ac:dyDescent="0.3">
      <c r="A71" s="13"/>
    </row>
    <row r="72" spans="1:1" ht="17.399999999999999" x14ac:dyDescent="0.3">
      <c r="A72" s="13"/>
    </row>
    <row r="73" spans="1:1" ht="17.399999999999999" x14ac:dyDescent="0.3">
      <c r="A73" s="13"/>
    </row>
    <row r="74" spans="1:1" ht="17.399999999999999" x14ac:dyDescent="0.3">
      <c r="A74" s="13"/>
    </row>
    <row r="75" spans="1:1" ht="17.399999999999999" x14ac:dyDescent="0.3">
      <c r="A75" s="13"/>
    </row>
    <row r="76" spans="1:1" ht="17.399999999999999" x14ac:dyDescent="0.3">
      <c r="A76" s="13"/>
    </row>
  </sheetData>
  <sheetProtection selectLockedCells="1" selectUnlockedCells="1"/>
  <mergeCells count="7">
    <mergeCell ref="A19:B19"/>
    <mergeCell ref="A8:C8"/>
    <mergeCell ref="A1:F1"/>
    <mergeCell ref="A2:F2"/>
    <mergeCell ref="A3:F3"/>
    <mergeCell ref="A4:C4"/>
    <mergeCell ref="D4:F4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view="pageBreakPreview" topLeftCell="A10" zoomScaleNormal="75" workbookViewId="0">
      <selection activeCell="A4" sqref="A4:C4"/>
    </sheetView>
  </sheetViews>
  <sheetFormatPr defaultRowHeight="13.2" x14ac:dyDescent="0.25"/>
  <cols>
    <col min="1" max="1" width="5" customWidth="1"/>
    <col min="2" max="2" width="70.21875" customWidth="1"/>
    <col min="3" max="3" width="15.77734375" customWidth="1"/>
    <col min="4" max="4" width="0.109375" hidden="1" customWidth="1"/>
    <col min="5" max="6" width="8.6640625" hidden="1" customWidth="1"/>
  </cols>
  <sheetData>
    <row r="1" spans="1:6" ht="16.5" customHeight="1" x14ac:dyDescent="0.3">
      <c r="A1" s="147" t="s">
        <v>251</v>
      </c>
      <c r="B1" s="147"/>
      <c r="C1" s="147"/>
      <c r="D1" s="147"/>
      <c r="E1" s="147"/>
      <c r="F1" s="147"/>
    </row>
    <row r="2" spans="1:6" ht="12.6" customHeight="1" x14ac:dyDescent="0.3">
      <c r="A2" s="147" t="s">
        <v>209</v>
      </c>
      <c r="B2" s="147"/>
      <c r="C2" s="147"/>
      <c r="D2" s="147"/>
      <c r="E2" s="147"/>
      <c r="F2" s="147"/>
    </row>
    <row r="3" spans="1:6" ht="15.6" x14ac:dyDescent="0.3">
      <c r="A3" s="147" t="s">
        <v>0</v>
      </c>
      <c r="B3" s="147"/>
      <c r="C3" s="147"/>
      <c r="D3" s="147"/>
      <c r="E3" s="147"/>
      <c r="F3" s="147"/>
    </row>
    <row r="4" spans="1:6" ht="15.6" customHeight="1" x14ac:dyDescent="0.3">
      <c r="A4" s="147" t="s">
        <v>342</v>
      </c>
      <c r="B4" s="147"/>
      <c r="C4" s="147"/>
      <c r="D4" s="147" t="s">
        <v>255</v>
      </c>
      <c r="E4" s="147"/>
      <c r="F4" s="147"/>
    </row>
    <row r="5" spans="1:6" ht="15.6" customHeight="1" x14ac:dyDescent="0.3">
      <c r="A5" s="14"/>
      <c r="B5" s="14"/>
      <c r="C5" s="14"/>
      <c r="D5" s="14"/>
      <c r="E5" s="14"/>
      <c r="F5" s="14"/>
    </row>
    <row r="6" spans="1:6" ht="15.6" x14ac:dyDescent="0.3">
      <c r="A6" s="18"/>
      <c r="B6" s="3"/>
      <c r="C6" s="18"/>
    </row>
    <row r="7" spans="1:6" ht="36.6" customHeight="1" x14ac:dyDescent="0.3">
      <c r="A7" s="18"/>
      <c r="B7" s="148" t="s">
        <v>157</v>
      </c>
      <c r="C7" s="148"/>
    </row>
    <row r="8" spans="1:6" ht="15.6" x14ac:dyDescent="0.3">
      <c r="A8" s="18"/>
      <c r="B8" s="1"/>
      <c r="C8" s="18"/>
    </row>
    <row r="9" spans="1:6" ht="15.6" x14ac:dyDescent="0.3">
      <c r="A9" s="18"/>
      <c r="B9" s="1"/>
      <c r="C9" s="7" t="s">
        <v>5</v>
      </c>
    </row>
    <row r="10" spans="1:6" ht="46.8" x14ac:dyDescent="0.25">
      <c r="A10" s="52" t="s">
        <v>2</v>
      </c>
      <c r="B10" s="52" t="s">
        <v>1</v>
      </c>
      <c r="C10" s="52" t="s">
        <v>281</v>
      </c>
    </row>
    <row r="11" spans="1:6" ht="31.2" hidden="1" x14ac:dyDescent="0.3">
      <c r="A11" s="53"/>
      <c r="B11" s="54" t="s">
        <v>128</v>
      </c>
      <c r="C11" s="17" t="s">
        <v>130</v>
      </c>
    </row>
    <row r="12" spans="1:6" ht="62.4" hidden="1" x14ac:dyDescent="0.3">
      <c r="A12" s="53"/>
      <c r="B12" s="54" t="s">
        <v>131</v>
      </c>
      <c r="C12" s="50">
        <v>2000</v>
      </c>
    </row>
    <row r="13" spans="1:6" ht="62.4" hidden="1" x14ac:dyDescent="0.3">
      <c r="A13" s="53"/>
      <c r="B13" s="54" t="s">
        <v>133</v>
      </c>
      <c r="C13" s="17">
        <v>0</v>
      </c>
    </row>
    <row r="14" spans="1:6" ht="31.8" customHeight="1" x14ac:dyDescent="0.3">
      <c r="A14" s="55">
        <v>1</v>
      </c>
      <c r="B14" s="26" t="str">
        <f>'Прил. 3 Расходы бюджета'!A43</f>
        <v>Муниципальная программа "Эффективная власть в Каменниковском сельском поселении"</v>
      </c>
      <c r="C14" s="56">
        <f>'Прил. 3 Расходы бюджета'!F43+'Прил. 3 Расходы бюджета'!F129</f>
        <v>567000</v>
      </c>
    </row>
    <row r="15" spans="1:6" ht="66.599999999999994" customHeight="1" x14ac:dyDescent="0.3">
      <c r="A15" s="55">
        <v>2</v>
      </c>
      <c r="B15" s="26" t="str">
        <f>'Прил. 3 Расходы бюджета'!A62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56">
        <f>'Прил. 3 Расходы бюджета'!F62</f>
        <v>122000</v>
      </c>
    </row>
    <row r="16" spans="1:6" ht="47.4" customHeight="1" x14ac:dyDescent="0.3">
      <c r="A16" s="55">
        <v>3</v>
      </c>
      <c r="B16" s="26" t="str">
        <f>'Прил. 3 Расходы бюджета'!A70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56">
        <f>'Прил. 3 Расходы бюджета'!F70</f>
        <v>2839394.78</v>
      </c>
    </row>
    <row r="17" spans="1:3" ht="48.6" customHeight="1" x14ac:dyDescent="0.3">
      <c r="A17" s="55">
        <v>4</v>
      </c>
      <c r="B17" s="26" t="str">
        <f>'Прил. 3 Расходы бюджета'!A82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56">
        <f>'Прил. 3 Расходы бюджета'!F82+'Прил. 3 Расходы бюджета'!F123+'Прил. 3 Расходы бюджета'!F49</f>
        <v>803522</v>
      </c>
    </row>
    <row r="18" spans="1:3" ht="31.2" x14ac:dyDescent="0.3">
      <c r="A18" s="55">
        <v>5</v>
      </c>
      <c r="B18" s="26" t="str">
        <f>'Прил. 3 Расходы бюджета'!A102</f>
        <v>Муниципальная программа "Благоустройство Каменниковского сельского поселения Рыбинского муниципального района"</v>
      </c>
      <c r="C18" s="56">
        <f>'Прил. 3 Расходы бюджета'!F102</f>
        <v>4683733.5200000005</v>
      </c>
    </row>
    <row r="19" spans="1:3" ht="46.8" x14ac:dyDescent="0.3">
      <c r="A19" s="55">
        <v>6</v>
      </c>
      <c r="B19" s="26" t="str">
        <f>'Прил. 3 Расходы бюджета'!A118</f>
        <v>Муниципальная программа "Экономическое развитие в Каменниковском сельском поселении Рыбиснкого муниципального района"</v>
      </c>
      <c r="C19" s="56">
        <f>'Прил. 3 Расходы бюджета'!F118</f>
        <v>298866</v>
      </c>
    </row>
    <row r="20" spans="1:3" ht="31.2" x14ac:dyDescent="0.3">
      <c r="A20" s="55">
        <v>7</v>
      </c>
      <c r="B20" s="26" t="str">
        <f>'Прил. 3 Расходы бюджета'!A134</f>
        <v>Муниципальная программа "Молодежная политика в Каменниковском сельском поселении"</v>
      </c>
      <c r="C20" s="56">
        <f>'Прил. 3 Расходы бюджета'!F134</f>
        <v>120000</v>
      </c>
    </row>
    <row r="21" spans="1:3" ht="46.8" x14ac:dyDescent="0.3">
      <c r="A21" s="55">
        <v>8</v>
      </c>
      <c r="B21" s="26" t="str">
        <f>'Прил. 3 Расходы бюджета'!A140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56">
        <f>'Прил. 3 Расходы бюджета'!F140</f>
        <v>313045</v>
      </c>
    </row>
    <row r="22" spans="1:3" ht="34.799999999999997" customHeight="1" x14ac:dyDescent="0.3">
      <c r="A22" s="55">
        <v>9</v>
      </c>
      <c r="B22" s="57" t="str">
        <f>'Прил. 3 Расходы бюджета'!A151</f>
        <v>Муниципальная программа "Обеспечение доступным и комфортным жильем населения Каменниковского сельского поселения"</v>
      </c>
      <c r="C22" s="62">
        <f>'Прил. 3 Расходы бюджета'!F151+'Прил. 3 Расходы бюджета'!F86</f>
        <v>8372351.4000000004</v>
      </c>
    </row>
    <row r="23" spans="1:3" ht="49.8" customHeight="1" x14ac:dyDescent="0.3">
      <c r="A23" s="55">
        <v>10</v>
      </c>
      <c r="B23" s="60" t="str">
        <f>'Прил. 3 Расходы бюджета'!A157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3" s="61">
        <f>'Прил. 3 Расходы бюджета'!F157</f>
        <v>93821</v>
      </c>
    </row>
    <row r="24" spans="1:3" ht="46.8" x14ac:dyDescent="0.3">
      <c r="A24" s="55">
        <v>11</v>
      </c>
      <c r="B24" s="57" t="str">
        <f>'Прил. 3 Расходы бюджета'!A146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4" s="62">
        <f>'Прил. 3 Расходы бюджета'!F146</f>
        <v>45800</v>
      </c>
    </row>
    <row r="25" spans="1:3" ht="22.8" customHeight="1" x14ac:dyDescent="0.3">
      <c r="A25" s="57"/>
      <c r="B25" s="65" t="s">
        <v>138</v>
      </c>
      <c r="C25" s="58">
        <f>SUM(C14:F24)</f>
        <v>18259533.700000003</v>
      </c>
    </row>
    <row r="26" spans="1:3" ht="17.399999999999999" x14ac:dyDescent="0.3">
      <c r="B26" s="13"/>
    </row>
    <row r="27" spans="1:3" ht="17.399999999999999" x14ac:dyDescent="0.3">
      <c r="B27" s="13"/>
    </row>
    <row r="28" spans="1:3" ht="17.399999999999999" x14ac:dyDescent="0.3">
      <c r="B28" s="13"/>
    </row>
    <row r="29" spans="1:3" ht="17.399999999999999" x14ac:dyDescent="0.3">
      <c r="B29" s="13"/>
    </row>
    <row r="30" spans="1:3" ht="17.399999999999999" x14ac:dyDescent="0.3">
      <c r="B30" s="13"/>
    </row>
    <row r="31" spans="1:3" ht="17.399999999999999" x14ac:dyDescent="0.3">
      <c r="B31" s="13"/>
    </row>
    <row r="32" spans="1:3" ht="17.399999999999999" x14ac:dyDescent="0.3">
      <c r="B32" s="13"/>
    </row>
    <row r="33" spans="2:2" ht="17.399999999999999" x14ac:dyDescent="0.3">
      <c r="B33" s="13"/>
    </row>
    <row r="34" spans="2:2" ht="17.399999999999999" x14ac:dyDescent="0.3">
      <c r="B34" s="13"/>
    </row>
    <row r="35" spans="2:2" ht="17.399999999999999" x14ac:dyDescent="0.3">
      <c r="B35" s="13"/>
    </row>
    <row r="36" spans="2:2" ht="17.399999999999999" x14ac:dyDescent="0.3">
      <c r="B36" s="13"/>
    </row>
    <row r="37" spans="2:2" ht="17.399999999999999" x14ac:dyDescent="0.3">
      <c r="B37" s="13"/>
    </row>
    <row r="38" spans="2:2" ht="17.399999999999999" x14ac:dyDescent="0.3">
      <c r="B38" s="13"/>
    </row>
    <row r="39" spans="2:2" ht="17.399999999999999" x14ac:dyDescent="0.3">
      <c r="B39" s="13"/>
    </row>
    <row r="40" spans="2:2" ht="17.399999999999999" x14ac:dyDescent="0.3">
      <c r="B40" s="13"/>
    </row>
    <row r="41" spans="2:2" ht="17.399999999999999" x14ac:dyDescent="0.3">
      <c r="B41" s="13"/>
    </row>
    <row r="42" spans="2:2" ht="17.399999999999999" x14ac:dyDescent="0.3">
      <c r="B42" s="13"/>
    </row>
    <row r="43" spans="2:2" ht="17.399999999999999" x14ac:dyDescent="0.3">
      <c r="B43" s="13"/>
    </row>
    <row r="44" spans="2:2" ht="17.399999999999999" x14ac:dyDescent="0.3">
      <c r="B44" s="13"/>
    </row>
    <row r="45" spans="2:2" ht="17.399999999999999" x14ac:dyDescent="0.3">
      <c r="B45" s="13"/>
    </row>
    <row r="46" spans="2:2" ht="17.399999999999999" x14ac:dyDescent="0.3">
      <c r="B46" s="13"/>
    </row>
    <row r="47" spans="2:2" ht="17.399999999999999" x14ac:dyDescent="0.3">
      <c r="B47" s="13"/>
    </row>
    <row r="48" spans="2:2" ht="17.399999999999999" x14ac:dyDescent="0.3">
      <c r="B48" s="13"/>
    </row>
    <row r="49" spans="2:2" ht="17.399999999999999" x14ac:dyDescent="0.3">
      <c r="B49" s="13"/>
    </row>
    <row r="50" spans="2:2" ht="17.399999999999999" x14ac:dyDescent="0.3">
      <c r="B50" s="13"/>
    </row>
    <row r="51" spans="2:2" ht="17.399999999999999" x14ac:dyDescent="0.3">
      <c r="B51" s="13"/>
    </row>
    <row r="52" spans="2:2" ht="17.399999999999999" x14ac:dyDescent="0.3">
      <c r="B52" s="13"/>
    </row>
    <row r="53" spans="2:2" ht="17.399999999999999" x14ac:dyDescent="0.3">
      <c r="B53" s="13"/>
    </row>
    <row r="54" spans="2:2" ht="17.399999999999999" x14ac:dyDescent="0.3">
      <c r="B54" s="13"/>
    </row>
    <row r="55" spans="2:2" ht="17.399999999999999" x14ac:dyDescent="0.3">
      <c r="B55" s="13"/>
    </row>
    <row r="56" spans="2:2" ht="17.399999999999999" x14ac:dyDescent="0.3">
      <c r="B56" s="13"/>
    </row>
    <row r="57" spans="2:2" ht="17.399999999999999" x14ac:dyDescent="0.3">
      <c r="B57" s="13"/>
    </row>
    <row r="58" spans="2:2" ht="17.399999999999999" x14ac:dyDescent="0.3">
      <c r="B58" s="13"/>
    </row>
    <row r="59" spans="2:2" ht="17.399999999999999" x14ac:dyDescent="0.3">
      <c r="B59" s="13"/>
    </row>
    <row r="60" spans="2:2" ht="17.399999999999999" x14ac:dyDescent="0.3">
      <c r="B60" s="13"/>
    </row>
    <row r="61" spans="2:2" ht="17.399999999999999" x14ac:dyDescent="0.3">
      <c r="B61" s="13"/>
    </row>
    <row r="62" spans="2:2" ht="17.399999999999999" x14ac:dyDescent="0.3">
      <c r="B62" s="13"/>
    </row>
    <row r="63" spans="2:2" ht="17.399999999999999" x14ac:dyDescent="0.3">
      <c r="B63" s="13"/>
    </row>
    <row r="64" spans="2:2" ht="17.399999999999999" x14ac:dyDescent="0.3">
      <c r="B64" s="13"/>
    </row>
    <row r="65" spans="2:2" ht="17.399999999999999" x14ac:dyDescent="0.3">
      <c r="B65" s="13"/>
    </row>
    <row r="66" spans="2:2" ht="17.399999999999999" x14ac:dyDescent="0.3">
      <c r="B66" s="13"/>
    </row>
    <row r="67" spans="2:2" ht="17.399999999999999" x14ac:dyDescent="0.3">
      <c r="B67" s="13"/>
    </row>
    <row r="68" spans="2:2" ht="17.399999999999999" x14ac:dyDescent="0.3">
      <c r="B68" s="13"/>
    </row>
    <row r="69" spans="2:2" ht="17.399999999999999" x14ac:dyDescent="0.3">
      <c r="B69" s="13"/>
    </row>
    <row r="70" spans="2:2" ht="17.399999999999999" x14ac:dyDescent="0.3">
      <c r="B70" s="13"/>
    </row>
    <row r="71" spans="2:2" ht="17.399999999999999" x14ac:dyDescent="0.3">
      <c r="B71" s="13"/>
    </row>
    <row r="72" spans="2:2" ht="17.399999999999999" x14ac:dyDescent="0.3">
      <c r="B72" s="13"/>
    </row>
    <row r="73" spans="2:2" ht="17.399999999999999" x14ac:dyDescent="0.3">
      <c r="B73" s="13"/>
    </row>
    <row r="74" spans="2:2" ht="17.399999999999999" x14ac:dyDescent="0.3">
      <c r="B74" s="13"/>
    </row>
    <row r="75" spans="2:2" ht="17.399999999999999" x14ac:dyDescent="0.3">
      <c r="B75" s="13"/>
    </row>
    <row r="76" spans="2:2" ht="17.399999999999999" x14ac:dyDescent="0.3">
      <c r="B76" s="13"/>
    </row>
    <row r="77" spans="2:2" ht="17.399999999999999" x14ac:dyDescent="0.3">
      <c r="B77" s="13"/>
    </row>
    <row r="78" spans="2:2" ht="17.399999999999999" x14ac:dyDescent="0.3">
      <c r="B78" s="13"/>
    </row>
    <row r="79" spans="2:2" ht="17.399999999999999" x14ac:dyDescent="0.3">
      <c r="B79" s="13"/>
    </row>
    <row r="80" spans="2:2" ht="17.399999999999999" x14ac:dyDescent="0.3">
      <c r="B80" s="13"/>
    </row>
    <row r="81" spans="2:2" ht="17.399999999999999" x14ac:dyDescent="0.3">
      <c r="B81" s="13"/>
    </row>
    <row r="82" spans="2:2" ht="17.399999999999999" x14ac:dyDescent="0.3">
      <c r="B82" s="13"/>
    </row>
  </sheetData>
  <sheetProtection selectLockedCells="1" selectUnlockedCells="1"/>
  <mergeCells count="6">
    <mergeCell ref="B7:C7"/>
    <mergeCell ref="A1:F1"/>
    <mergeCell ref="A2:F2"/>
    <mergeCell ref="A3:F3"/>
    <mergeCell ref="A4:C4"/>
    <mergeCell ref="D4:F4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view="pageBreakPreview" topLeftCell="A13" zoomScale="90" zoomScaleNormal="100" zoomScaleSheetLayoutView="90" workbookViewId="0">
      <selection activeCell="C10" sqref="C10"/>
    </sheetView>
  </sheetViews>
  <sheetFormatPr defaultRowHeight="13.2" x14ac:dyDescent="0.25"/>
  <cols>
    <col min="1" max="1" width="31.21875" customWidth="1"/>
    <col min="2" max="2" width="38.109375" customWidth="1"/>
    <col min="3" max="3" width="19.109375" customWidth="1"/>
  </cols>
  <sheetData>
    <row r="1" spans="1:6" ht="15.6" x14ac:dyDescent="0.3">
      <c r="A1" s="147" t="s">
        <v>266</v>
      </c>
      <c r="B1" s="147"/>
      <c r="C1" s="147"/>
      <c r="D1" s="147"/>
      <c r="E1" s="147"/>
      <c r="F1" s="147"/>
    </row>
    <row r="2" spans="1:6" ht="15.6" x14ac:dyDescent="0.3">
      <c r="A2" s="147" t="s">
        <v>209</v>
      </c>
      <c r="B2" s="147"/>
      <c r="C2" s="147"/>
      <c r="D2" s="147"/>
      <c r="E2" s="147"/>
      <c r="F2" s="147"/>
    </row>
    <row r="3" spans="1:6" ht="15.6" x14ac:dyDescent="0.3">
      <c r="A3" s="147" t="s">
        <v>0</v>
      </c>
      <c r="B3" s="147"/>
      <c r="C3" s="147"/>
      <c r="D3" s="147"/>
      <c r="E3" s="147"/>
      <c r="F3" s="147"/>
    </row>
    <row r="4" spans="1:6" ht="15.6" x14ac:dyDescent="0.3">
      <c r="A4" s="147" t="s">
        <v>342</v>
      </c>
      <c r="B4" s="147"/>
      <c r="C4" s="147"/>
      <c r="D4" s="147"/>
      <c r="E4" s="147"/>
      <c r="F4" s="147"/>
    </row>
    <row r="5" spans="1:6" ht="15.6" x14ac:dyDescent="0.3">
      <c r="A5" s="143"/>
      <c r="B5" s="143"/>
      <c r="C5" s="143"/>
      <c r="D5" s="143"/>
      <c r="E5" s="143"/>
      <c r="F5" s="143"/>
    </row>
    <row r="6" spans="1:6" ht="41.4" customHeight="1" x14ac:dyDescent="0.3">
      <c r="A6" s="148" t="s">
        <v>336</v>
      </c>
      <c r="B6" s="160"/>
      <c r="C6" s="160"/>
    </row>
    <row r="7" spans="1:6" ht="15" x14ac:dyDescent="0.25">
      <c r="A7" s="18"/>
      <c r="B7" s="18"/>
      <c r="C7" s="18"/>
    </row>
    <row r="8" spans="1:6" x14ac:dyDescent="0.25">
      <c r="A8" s="146" t="s">
        <v>6</v>
      </c>
      <c r="B8" s="146" t="s">
        <v>3</v>
      </c>
      <c r="C8" s="146" t="s">
        <v>278</v>
      </c>
    </row>
    <row r="9" spans="1:6" ht="29.4" customHeight="1" x14ac:dyDescent="0.25">
      <c r="A9" s="146"/>
      <c r="B9" s="146"/>
      <c r="C9" s="146"/>
    </row>
    <row r="10" spans="1:6" ht="46.8" x14ac:dyDescent="0.3">
      <c r="A10" s="144" t="s">
        <v>252</v>
      </c>
      <c r="B10" s="30" t="s">
        <v>40</v>
      </c>
      <c r="C10" s="31">
        <v>7147000</v>
      </c>
    </row>
    <row r="11" spans="1:6" ht="93.6" x14ac:dyDescent="0.3">
      <c r="A11" s="144" t="s">
        <v>326</v>
      </c>
      <c r="B11" s="30" t="s">
        <v>327</v>
      </c>
      <c r="C11" s="31">
        <v>91000</v>
      </c>
    </row>
    <row r="12" spans="1:6" ht="202.8" x14ac:dyDescent="0.3">
      <c r="A12" s="144" t="s">
        <v>329</v>
      </c>
      <c r="B12" s="30" t="s">
        <v>316</v>
      </c>
      <c r="C12" s="31">
        <v>7270941</v>
      </c>
    </row>
    <row r="13" spans="1:6" ht="156" x14ac:dyDescent="0.3">
      <c r="A13" s="144" t="s">
        <v>330</v>
      </c>
      <c r="B13" s="30" t="s">
        <v>317</v>
      </c>
      <c r="C13" s="31">
        <v>287805</v>
      </c>
    </row>
    <row r="14" spans="1:6" ht="62.4" x14ac:dyDescent="0.3">
      <c r="A14" s="144" t="s">
        <v>328</v>
      </c>
      <c r="B14" s="136" t="s">
        <v>321</v>
      </c>
      <c r="C14" s="31">
        <v>686424.48</v>
      </c>
    </row>
    <row r="15" spans="1:6" ht="78" x14ac:dyDescent="0.3">
      <c r="A15" s="144" t="s">
        <v>247</v>
      </c>
      <c r="B15" s="30" t="s">
        <v>236</v>
      </c>
      <c r="C15" s="31">
        <f>205170+28361</f>
        <v>233531</v>
      </c>
    </row>
    <row r="16" spans="1:6" ht="124.8" x14ac:dyDescent="0.3">
      <c r="A16" s="144" t="s">
        <v>248</v>
      </c>
      <c r="B16" s="30" t="s">
        <v>4</v>
      </c>
      <c r="C16" s="68">
        <v>300000</v>
      </c>
    </row>
    <row r="17" spans="1:3" ht="62.4" x14ac:dyDescent="0.3">
      <c r="A17" s="144" t="s">
        <v>290</v>
      </c>
      <c r="B17" s="30" t="s">
        <v>254</v>
      </c>
      <c r="C17" s="68">
        <v>552117</v>
      </c>
    </row>
    <row r="18" spans="1:3" ht="124.8" x14ac:dyDescent="0.3">
      <c r="A18" s="144" t="s">
        <v>291</v>
      </c>
      <c r="B18" s="30" t="s">
        <v>253</v>
      </c>
      <c r="C18" s="68">
        <v>1479988</v>
      </c>
    </row>
    <row r="19" spans="1:3" ht="15.6" x14ac:dyDescent="0.3">
      <c r="A19" s="158" t="s">
        <v>143</v>
      </c>
      <c r="B19" s="159"/>
      <c r="C19" s="36">
        <f>SUM(C10:C18)</f>
        <v>18048806.48</v>
      </c>
    </row>
  </sheetData>
  <mergeCells count="13">
    <mergeCell ref="A1:C1"/>
    <mergeCell ref="D1:F1"/>
    <mergeCell ref="A2:C2"/>
    <mergeCell ref="D2:F2"/>
    <mergeCell ref="A3:C3"/>
    <mergeCell ref="D3:F3"/>
    <mergeCell ref="A19:B19"/>
    <mergeCell ref="A4:C4"/>
    <mergeCell ref="D4:F4"/>
    <mergeCell ref="A6:C6"/>
    <mergeCell ref="A8:A9"/>
    <mergeCell ref="B8:B9"/>
    <mergeCell ref="C8:C9"/>
  </mergeCells>
  <pageMargins left="0.70866141732283472" right="0.70866141732283472" top="0.31496062992125984" bottom="0.35433070866141736" header="0.15748031496062992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Прил.1 Доходы бюджета</vt:lpstr>
      <vt:lpstr>Прил.2 Расходы бюджета</vt:lpstr>
      <vt:lpstr>Прил. 3 Расходы бюджета</vt:lpstr>
      <vt:lpstr>Прил.4 Ведомственная</vt:lpstr>
      <vt:lpstr>Прил.5 Источники</vt:lpstr>
      <vt:lpstr>Прил.6 Программы</vt:lpstr>
      <vt:lpstr>Приложение 7 МБТ из субъектов</vt:lpstr>
      <vt:lpstr>'Прил. 3 Расходы бюджета'!Область_печати</vt:lpstr>
      <vt:lpstr>'Прил.1 Доходы бюджета'!Область_печати</vt:lpstr>
      <vt:lpstr>'Прил.2 Расходы бюджета'!Область_печати</vt:lpstr>
      <vt:lpstr>'Прил.4 Ведомственная'!Область_печати</vt:lpstr>
      <vt:lpstr>'Прил.6 Программы'!Область_печати</vt:lpstr>
      <vt:lpstr>'Приложение 7 МБТ из субъектов'!Область_печати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Finansist</cp:lastModifiedBy>
  <cp:lastPrinted>2020-06-16T09:56:00Z</cp:lastPrinted>
  <dcterms:created xsi:type="dcterms:W3CDTF">2015-11-18T06:59:18Z</dcterms:created>
  <dcterms:modified xsi:type="dcterms:W3CDTF">2020-12-25T13:26:58Z</dcterms:modified>
</cp:coreProperties>
</file>