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0" yWindow="90" windowWidth="22935" windowHeight="9480" tabRatio="879"/>
  </bookViews>
  <sheets>
    <sheet name="Прил.1 Нормативы зачислений" sheetId="14" r:id="rId1"/>
    <sheet name="Прил.2 Доходы бюджета 2022" sheetId="4" r:id="rId2"/>
    <sheet name="Прил.3 Доходы бюджета 2023-2024" sheetId="23" r:id="rId3"/>
    <sheet name="Прил.4 Расходы бюджета 2022" sheetId="5" r:id="rId4"/>
    <sheet name="Прил.5 Расходы бюдж. 2023-2024" sheetId="20" r:id="rId5"/>
    <sheet name="Прил. 6 Расходы бюджета 2022" sheetId="11" r:id="rId6"/>
    <sheet name="Прил. 7 Расходы бюдж.2023-2024" sheetId="21" r:id="rId7"/>
    <sheet name="Прил.8 Перечень гл. расп." sheetId="16" r:id="rId8"/>
    <sheet name="Прил.9 Ведомственная" sheetId="7" r:id="rId9"/>
    <sheet name="Прил.10 Источники 2022" sheetId="8" r:id="rId10"/>
    <sheet name="Прил.11 Источники 2023-2024" sheetId="22" r:id="rId11"/>
    <sheet name="Приложение 12 МБТ из субъектов" sheetId="17" r:id="rId12"/>
    <sheet name="Приложение 13 МБТ" sheetId="18" r:id="rId13"/>
  </sheets>
  <externalReferences>
    <externalReference r:id="rId14"/>
  </externalReferences>
  <definedNames>
    <definedName name="_xlnm.Print_Titles" localSheetId="12">'Приложение 13 МБТ'!$10:$10</definedName>
    <definedName name="_xlnm.Print_Area" localSheetId="5">'Прил. 6 Расходы бюджета 2022'!$A$1:$F$170</definedName>
    <definedName name="_xlnm.Print_Area" localSheetId="6">'Прил. 7 Расходы бюдж.2023-2024'!$A$1:$G$81</definedName>
    <definedName name="_xlnm.Print_Area" localSheetId="9">'Прил.10 Источники 2022'!$A$1:$D$14</definedName>
    <definedName name="_xlnm.Print_Area" localSheetId="10">'Прил.11 Источники 2023-2024'!$A$1:$E$14</definedName>
    <definedName name="_xlnm.Print_Area" localSheetId="1">'Прил.2 Доходы бюджета 2022'!$A$1:$C$44</definedName>
    <definedName name="_xlnm.Print_Area" localSheetId="2">'Прил.3 Доходы бюджета 2023-2024'!$A$1:$D$41</definedName>
    <definedName name="_xlnm.Print_Area" localSheetId="3">'Прил.4 Расходы бюджета 2022'!$A$1:$C$38</definedName>
    <definedName name="_xlnm.Print_Area" localSheetId="4">'Прил.5 Расходы бюдж. 2023-2024'!$A$1:$D$26</definedName>
    <definedName name="_xlnm.Print_Area" localSheetId="8">'Прил.9 Ведомственная'!$A$1:$E$12</definedName>
    <definedName name="_xlnm.Print_Area" localSheetId="11">'Приложение 12 МБТ из субъектов'!$A$1:$E$22</definedName>
    <definedName name="_xlnm.Print_Area" localSheetId="12">'Приложение 13 МБТ'!$A$1:$J$16</definedName>
  </definedNames>
  <calcPr calcId="144525"/>
</workbook>
</file>

<file path=xl/calcChain.xml><?xml version="1.0" encoding="utf-8"?>
<calcChain xmlns="http://schemas.openxmlformats.org/spreadsheetml/2006/main">
  <c r="C13" i="8" l="1"/>
  <c r="C12" i="8"/>
  <c r="C10" i="7"/>
  <c r="C12" i="7"/>
  <c r="F168" i="11"/>
  <c r="F167" i="11"/>
  <c r="F166" i="11" s="1"/>
  <c r="F165" i="11"/>
  <c r="F164" i="11" s="1"/>
  <c r="F162" i="11"/>
  <c r="F161" i="11" s="1"/>
  <c r="F160" i="11" s="1"/>
  <c r="F159" i="11" s="1"/>
  <c r="F158" i="11" s="1"/>
  <c r="F156" i="11"/>
  <c r="F155" i="11"/>
  <c r="F154" i="11" s="1"/>
  <c r="F153" i="11"/>
  <c r="F152" i="11" s="1"/>
  <c r="F150" i="11"/>
  <c r="F149" i="11" s="1"/>
  <c r="F148" i="11" s="1"/>
  <c r="F147" i="11"/>
  <c r="F145" i="11"/>
  <c r="F144" i="11" s="1"/>
  <c r="F143" i="11" s="1"/>
  <c r="F142" i="11" s="1"/>
  <c r="F141" i="11" s="1"/>
  <c r="F138" i="11"/>
  <c r="F137" i="11"/>
  <c r="F136" i="11" s="1"/>
  <c r="F134" i="11"/>
  <c r="F133" i="11" s="1"/>
  <c r="F132" i="11" s="1"/>
  <c r="F129" i="11"/>
  <c r="F128" i="11"/>
  <c r="F127" i="11"/>
  <c r="F126" i="11" s="1"/>
  <c r="F125" i="11" s="1"/>
  <c r="F123" i="11"/>
  <c r="F121" i="11"/>
  <c r="F118" i="11"/>
  <c r="F117" i="11"/>
  <c r="F116" i="11" s="1"/>
  <c r="F115" i="11" s="1"/>
  <c r="F113" i="11"/>
  <c r="F112" i="11"/>
  <c r="F111" i="11" s="1"/>
  <c r="F110" i="11" s="1"/>
  <c r="F107" i="11"/>
  <c r="F104" i="11"/>
  <c r="F102" i="11"/>
  <c r="F101" i="11"/>
  <c r="F100" i="11" s="1"/>
  <c r="F97" i="11"/>
  <c r="F96" i="11" s="1"/>
  <c r="F95" i="11"/>
  <c r="F94" i="11" s="1"/>
  <c r="F91" i="11"/>
  <c r="F90" i="11"/>
  <c r="F89" i="11" s="1"/>
  <c r="F88" i="11" s="1"/>
  <c r="F86" i="11"/>
  <c r="F85" i="11"/>
  <c r="F84" i="11" s="1"/>
  <c r="F82" i="11"/>
  <c r="F81" i="11"/>
  <c r="F79" i="11" s="1"/>
  <c r="F76" i="11"/>
  <c r="F74" i="11"/>
  <c r="F73" i="11"/>
  <c r="F72" i="11"/>
  <c r="F65" i="11"/>
  <c r="F62" i="11" s="1"/>
  <c r="F61" i="11" s="1"/>
  <c r="F60" i="11" s="1"/>
  <c r="F59" i="11" s="1"/>
  <c r="F63" i="11"/>
  <c r="F58" i="11"/>
  <c r="F53" i="11" s="1"/>
  <c r="F52" i="11" s="1"/>
  <c r="F57" i="11"/>
  <c r="F50" i="11"/>
  <c r="F49" i="11"/>
  <c r="F48" i="11" s="1"/>
  <c r="F43" i="11"/>
  <c r="F42" i="11" s="1"/>
  <c r="F41" i="11" s="1"/>
  <c r="F38" i="11"/>
  <c r="F37" i="11" s="1"/>
  <c r="F34" i="11"/>
  <c r="F32" i="11"/>
  <c r="F25" i="11"/>
  <c r="F24" i="11" s="1"/>
  <c r="F22" i="11"/>
  <c r="F21" i="11" s="1"/>
  <c r="F18" i="11"/>
  <c r="F17" i="11" s="1"/>
  <c r="F16" i="11"/>
  <c r="F15" i="11"/>
  <c r="F14" i="11" s="1"/>
  <c r="C11" i="7"/>
  <c r="E12" i="7"/>
  <c r="D12" i="7"/>
  <c r="C36" i="5"/>
  <c r="C34" i="5"/>
  <c r="C32" i="5"/>
  <c r="C29" i="5"/>
  <c r="C24" i="5"/>
  <c r="C21" i="5"/>
  <c r="C19" i="5"/>
  <c r="C18" i="5"/>
  <c r="C17" i="5" s="1"/>
  <c r="C10" i="5"/>
  <c r="C42" i="4"/>
  <c r="C38" i="4"/>
  <c r="C35" i="4"/>
  <c r="C33" i="4" s="1"/>
  <c r="C32" i="4" s="1"/>
  <c r="C29" i="4"/>
  <c r="C27" i="4"/>
  <c r="C24" i="4"/>
  <c r="C22" i="4" s="1"/>
  <c r="C20" i="4"/>
  <c r="C15" i="4"/>
  <c r="C13" i="4"/>
  <c r="F13" i="11" l="1"/>
  <c r="F12" i="11"/>
  <c r="F11" i="11" s="1"/>
  <c r="F56" i="11"/>
  <c r="F55" i="11" s="1"/>
  <c r="F54" i="11" s="1"/>
  <c r="F31" i="11"/>
  <c r="F36" i="11"/>
  <c r="F40" i="11"/>
  <c r="F71" i="11"/>
  <c r="F70" i="11" s="1"/>
  <c r="F69" i="11" s="1"/>
  <c r="F68" i="11" s="1"/>
  <c r="F67" i="11" s="1"/>
  <c r="F131" i="11"/>
  <c r="F93" i="11"/>
  <c r="C38" i="5"/>
  <c r="C12" i="4"/>
  <c r="C44" i="4" s="1"/>
  <c r="H11" i="18"/>
  <c r="I11" i="18"/>
  <c r="J11" i="18"/>
  <c r="G11" i="18"/>
  <c r="C21" i="17"/>
  <c r="E17" i="17"/>
  <c r="D17" i="17"/>
  <c r="C17" i="17"/>
  <c r="C14" i="17"/>
  <c r="C12" i="17" s="1"/>
  <c r="E12" i="17"/>
  <c r="D12" i="17"/>
  <c r="E13" i="22"/>
  <c r="D13" i="22"/>
  <c r="E12" i="22"/>
  <c r="D12" i="22"/>
  <c r="D11" i="22" s="1"/>
  <c r="G77" i="21"/>
  <c r="F77" i="21"/>
  <c r="G76" i="21"/>
  <c r="F76" i="21"/>
  <c r="G75" i="21"/>
  <c r="F75" i="21"/>
  <c r="G74" i="21"/>
  <c r="F74" i="21"/>
  <c r="G73" i="21"/>
  <c r="F73" i="21"/>
  <c r="G71" i="21"/>
  <c r="F71" i="21"/>
  <c r="G70" i="21"/>
  <c r="F70" i="21"/>
  <c r="G69" i="21"/>
  <c r="F69" i="21"/>
  <c r="G68" i="21"/>
  <c r="G56" i="21" s="1"/>
  <c r="F68" i="21"/>
  <c r="F66" i="21"/>
  <c r="F65" i="21" s="1"/>
  <c r="F64" i="21" s="1"/>
  <c r="F57" i="21" s="1"/>
  <c r="F56" i="21" s="1"/>
  <c r="G62" i="21"/>
  <c r="F62" i="21"/>
  <c r="G60" i="21"/>
  <c r="F60" i="21"/>
  <c r="G59" i="21"/>
  <c r="F59" i="21"/>
  <c r="G58" i="21"/>
  <c r="F58" i="21"/>
  <c r="G57" i="21"/>
  <c r="G54" i="21"/>
  <c r="F54" i="21"/>
  <c r="G52" i="21"/>
  <c r="F52" i="21"/>
  <c r="G50" i="21"/>
  <c r="F50" i="21"/>
  <c r="G48" i="21"/>
  <c r="F48" i="21"/>
  <c r="G46" i="21"/>
  <c r="F46" i="21"/>
  <c r="G45" i="21"/>
  <c r="F45" i="21"/>
  <c r="G44" i="21"/>
  <c r="F44" i="21"/>
  <c r="G43" i="21"/>
  <c r="F43" i="21"/>
  <c r="G42" i="21"/>
  <c r="F42" i="21"/>
  <c r="G39" i="21"/>
  <c r="F39" i="21"/>
  <c r="G38" i="21"/>
  <c r="F38" i="21"/>
  <c r="G37" i="21"/>
  <c r="F37" i="21"/>
  <c r="G36" i="21"/>
  <c r="F36" i="21"/>
  <c r="G35" i="21"/>
  <c r="F35" i="21"/>
  <c r="G31" i="21"/>
  <c r="F31" i="21"/>
  <c r="F30" i="21" s="1"/>
  <c r="F29" i="21" s="1"/>
  <c r="F28" i="21" s="1"/>
  <c r="F10" i="21" s="1"/>
  <c r="F79" i="21" s="1"/>
  <c r="F81" i="21" s="1"/>
  <c r="G30" i="21"/>
  <c r="G29" i="21"/>
  <c r="G28" i="21"/>
  <c r="G26" i="21"/>
  <c r="F26" i="21"/>
  <c r="G25" i="21"/>
  <c r="F25" i="21"/>
  <c r="G24" i="21"/>
  <c r="F24" i="21"/>
  <c r="G18" i="21"/>
  <c r="F18" i="21"/>
  <c r="G17" i="21"/>
  <c r="F17" i="21"/>
  <c r="G14" i="21"/>
  <c r="F14" i="21"/>
  <c r="G13" i="21"/>
  <c r="F13" i="21"/>
  <c r="G12" i="21"/>
  <c r="F12" i="21"/>
  <c r="F11" i="21" s="1"/>
  <c r="G11" i="21"/>
  <c r="G10" i="21"/>
  <c r="G79" i="21" s="1"/>
  <c r="G81" i="21" s="1"/>
  <c r="D22" i="20"/>
  <c r="C22" i="20"/>
  <c r="C20" i="20"/>
  <c r="D19" i="20"/>
  <c r="C19" i="20"/>
  <c r="D17" i="20"/>
  <c r="C17" i="20"/>
  <c r="D15" i="20"/>
  <c r="C15" i="20"/>
  <c r="D10" i="20"/>
  <c r="D24" i="20" s="1"/>
  <c r="D26" i="20" s="1"/>
  <c r="C10" i="20"/>
  <c r="C24" i="20" s="1"/>
  <c r="C26" i="20" s="1"/>
  <c r="D39" i="23"/>
  <c r="C39" i="23"/>
  <c r="D36" i="23"/>
  <c r="C36" i="23"/>
  <c r="D35" i="23"/>
  <c r="C35" i="23"/>
  <c r="D33" i="23"/>
  <c r="C33" i="23"/>
  <c r="D31" i="23"/>
  <c r="C31" i="23"/>
  <c r="D28" i="23"/>
  <c r="C28" i="23"/>
  <c r="D26" i="23"/>
  <c r="C26" i="23"/>
  <c r="D24" i="23"/>
  <c r="C24" i="23"/>
  <c r="D15" i="23"/>
  <c r="C15" i="23"/>
  <c r="D13" i="23"/>
  <c r="C13" i="23"/>
  <c r="D12" i="23"/>
  <c r="D41" i="23" s="1"/>
  <c r="C12" i="23"/>
  <c r="C41" i="23" s="1"/>
  <c r="F10" i="11" l="1"/>
  <c r="F170" i="11" s="1"/>
  <c r="C11" i="8" l="1"/>
  <c r="C14" i="8" s="1"/>
  <c r="C13" i="22"/>
  <c r="C12" i="22"/>
  <c r="C11" i="22" l="1"/>
  <c r="C14" i="22" s="1"/>
  <c r="J16" i="18" l="1"/>
  <c r="I16" i="18"/>
  <c r="J14" i="18"/>
  <c r="I14" i="18"/>
  <c r="J13" i="18"/>
  <c r="I13" i="18"/>
  <c r="J12" i="18"/>
  <c r="I12" i="18"/>
  <c r="D12" i="8"/>
  <c r="D13" i="8"/>
  <c r="E11" i="22"/>
  <c r="E14" i="22" s="1"/>
  <c r="D14" i="22" l="1"/>
  <c r="D11" i="8"/>
  <c r="D14" i="8" s="1"/>
  <c r="G16" i="18" l="1"/>
  <c r="G13" i="18"/>
</calcChain>
</file>

<file path=xl/sharedStrings.xml><?xml version="1.0" encoding="utf-8"?>
<sst xmlns="http://schemas.openxmlformats.org/spreadsheetml/2006/main" count="868" uniqueCount="388">
  <si>
    <t>Каменниковского сельского поселения</t>
  </si>
  <si>
    <t>Наименование</t>
  </si>
  <si>
    <t>Наименование доходов</t>
  </si>
  <si>
    <t>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</si>
  <si>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руб.</t>
  </si>
  <si>
    <t>Код бюджетной классификации РФ</t>
  </si>
  <si>
    <t>000 1 00 00000 00 0000 000</t>
  </si>
  <si>
    <t>Налоговые и неналоговые доходы</t>
  </si>
  <si>
    <t>182 1 01 00000 00 0000 000</t>
  </si>
  <si>
    <t>Налоги на прибыль, доходы</t>
  </si>
  <si>
    <t>182 1 01 02010 01 1000 110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</si>
  <si>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</si>
  <si>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100 1 03 00000 00 0000 000</t>
  </si>
  <si>
    <t>Налоги на товары (работы, услуги) реализуемые на территории РФ</t>
  </si>
  <si>
    <t>100 1 03 02230 01 0000 110</t>
  </si>
  <si>
    <t>Доходы от уплаты акцизов на дизельное топливо, зачисляемые в консолидированные бюджеты субъектов Российской Федерации</t>
  </si>
  <si>
    <t>100 1 03 02240 01 0000 110</t>
  </si>
  <si>
    <t>Доходы от уплаты акцизов на моторные масла для дизельных и (или) карбюраторных (инжекторных) двигателей, зачисляемые в консолидированные бюджеты субъектов Российской Федерации</t>
  </si>
  <si>
    <t>100 1 03 02250 01 0000 110</t>
  </si>
  <si>
    <t>Доходы от уплаты акцизов на автомобильный бензин, производимый на территории Российской Федерации, зачисляемые в консолидированные бюджеты субъектов Российской Федерации</t>
  </si>
  <si>
    <t>100 1 03 02260 01 0000 110</t>
  </si>
  <si>
    <t>Доходы от уплаты акцизов на прямогонный бензин, производимый на территории Российской Федерации, зачисляемые в консолидированные бюджеты субъектов Российской Федерации</t>
  </si>
  <si>
    <t>182 1 06 00000 00 0000 000</t>
  </si>
  <si>
    <t>Налоги на имущество</t>
  </si>
  <si>
    <t>182 1 06 01030 10 1000 110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</si>
  <si>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</si>
  <si>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182 1 06 06000 00 0000 110</t>
  </si>
  <si>
    <t>Земельный налог</t>
  </si>
  <si>
    <t>182 1 06 06033 10 1000 110</t>
  </si>
  <si>
    <t>Земельный налог с организаций, обладающих земельным участком, расположенным в границах сельских поселений (сумма платежа)</t>
  </si>
  <si>
    <t>182 1 06 06043 10 1000 110</t>
  </si>
  <si>
    <t>Земельный налог с физических лиц, обладающих земельным участком, расположенным в границах сельских поселений (сумма платежа)</t>
  </si>
  <si>
    <t>Государственная пошлина</t>
  </si>
  <si>
    <t>Доходы от использования имущества, находящегося в государственной и муниципальной собственности</t>
  </si>
  <si>
    <t xml:space="preserve">240 1 11 09045 10  0000 120 </t>
  </si>
  <si>
    <t xml:space="preserve">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</si>
  <si>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000 2 00 00000 00 0000 000</t>
  </si>
  <si>
    <t>Безвозмездные поступления</t>
  </si>
  <si>
    <t>Безвозмездные поступления от других бюджетов бюджетной системы Российской Федерации</t>
  </si>
  <si>
    <t>Дотации бюджетам поселений на  выравнивание бюджетной обеспеченности</t>
  </si>
  <si>
    <t>ВСЕГО:</t>
  </si>
  <si>
    <t>Р ПР</t>
  </si>
  <si>
    <t>01 00</t>
  </si>
  <si>
    <t>Общегосударственные вопросы</t>
  </si>
  <si>
    <t>01 02</t>
  </si>
  <si>
    <t>Функционирование высшего должностного лица субъекта Российской Федерации и местного самоуправления</t>
  </si>
  <si>
    <t>01 04</t>
  </si>
  <si>
    <t>Функционирование Правительства Российской Федерации, высших органов исполнительной власти субъектов Российской Федерации, местных администраций</t>
  </si>
  <si>
    <t>01 06</t>
  </si>
  <si>
    <t>Обеспечение деятельности финансовых органов  и  органов финансового (финансово-бюджетного ) надзора</t>
  </si>
  <si>
    <t>01 11</t>
  </si>
  <si>
    <t>Резервные фонды</t>
  </si>
  <si>
    <t>01 13</t>
  </si>
  <si>
    <t xml:space="preserve">Другие общегосударственные вопросы    </t>
  </si>
  <si>
    <t>02 00</t>
  </si>
  <si>
    <t>Национальная оборона</t>
  </si>
  <si>
    <t>02 03</t>
  </si>
  <si>
    <t>Мобилизационная и вневойсковая подготовка</t>
  </si>
  <si>
    <t>03 00</t>
  </si>
  <si>
    <t>Национальная безопасность и правоохранительная деятельность</t>
  </si>
  <si>
    <t>04 00</t>
  </si>
  <si>
    <t>Национальная  экономика</t>
  </si>
  <si>
    <t xml:space="preserve">04 09 </t>
  </si>
  <si>
    <t>Дорожное хозяйство</t>
  </si>
  <si>
    <t>05 00</t>
  </si>
  <si>
    <t>Жилищно-коммунальное хозяйство</t>
  </si>
  <si>
    <t>05 01</t>
  </si>
  <si>
    <t>Жилищное хозяйство</t>
  </si>
  <si>
    <t>05 02</t>
  </si>
  <si>
    <t>Коммунальное хозяйство</t>
  </si>
  <si>
    <t xml:space="preserve">05 03 </t>
  </si>
  <si>
    <t>Благоустройство</t>
  </si>
  <si>
    <t>05 05</t>
  </si>
  <si>
    <t>Другие вопросы в области жилищно-коммунального хозяйства</t>
  </si>
  <si>
    <t>07 00</t>
  </si>
  <si>
    <t>Образование</t>
  </si>
  <si>
    <t>07 07</t>
  </si>
  <si>
    <t>Молодежная политика и оздоровление детей</t>
  </si>
  <si>
    <t>08 00</t>
  </si>
  <si>
    <t>Культура, кинематография</t>
  </si>
  <si>
    <t>08 01</t>
  </si>
  <si>
    <t xml:space="preserve">Культура </t>
  </si>
  <si>
    <t>11 00</t>
  </si>
  <si>
    <t>Физическая культура и спорт</t>
  </si>
  <si>
    <t>11 02</t>
  </si>
  <si>
    <t>Массовый спорт</t>
  </si>
  <si>
    <t>Всего</t>
  </si>
  <si>
    <t>Администрация Каменниковского   сельского поселения</t>
  </si>
  <si>
    <t>Муниципальный Совет Каменниковского сельского поселения</t>
  </si>
  <si>
    <t>Код бюджетной классификации</t>
  </si>
  <si>
    <t>240 01 05 00 00 00 0000 000</t>
  </si>
  <si>
    <t>240 01 05 02 01 10 0000 510</t>
  </si>
  <si>
    <t>240 01 05 02 01 10 0000 610</t>
  </si>
  <si>
    <t>Код ГРБС</t>
  </si>
  <si>
    <t>Приложение  4</t>
  </si>
  <si>
    <t>Приложение  5</t>
  </si>
  <si>
    <t>Наименование главного распорядителя бюджетных средств</t>
  </si>
  <si>
    <t>Итого:</t>
  </si>
  <si>
    <t>к решению Муниципального Совета</t>
  </si>
  <si>
    <t>10 00</t>
  </si>
  <si>
    <t>Социальная политика</t>
  </si>
  <si>
    <t>Функционирование законодательных (представительных) органов государственной власти и представительных органов муниципальных образований</t>
  </si>
  <si>
    <t>01 03</t>
  </si>
  <si>
    <t>Увеличение прочих остатков денежных средств бюджетов сельских поселений</t>
  </si>
  <si>
    <t>Уменьшение прочих остатков денежных средств бюджетов сельских поселений</t>
  </si>
  <si>
    <t xml:space="preserve">Изменение остатков средств на счетах по учету средств бюджета </t>
  </si>
  <si>
    <t>Субвенции бюджетам сельских поселений на осуществление первичного воинского учета на территориях, где отсутствуют военные комиссариаты</t>
  </si>
  <si>
    <t>240 2 02 35118 10 0000 150</t>
  </si>
  <si>
    <t>240 2 02 40014 10 0000 150</t>
  </si>
  <si>
    <t>240 2 02 15001 10 0000 150</t>
  </si>
  <si>
    <t>240 1 08 00000 00 0000 000</t>
  </si>
  <si>
    <t>240 1 11 00000 00 0000 000</t>
  </si>
  <si>
    <t>240 2 02 00000 00 0000 000</t>
  </si>
  <si>
    <t>10 01</t>
  </si>
  <si>
    <t>Пенсионное обеспечение</t>
  </si>
  <si>
    <t>07 05</t>
  </si>
  <si>
    <t>Профессиональная подготовка, переподготовка и повышение квалификации</t>
  </si>
  <si>
    <t>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t>
  </si>
  <si>
    <t>240 1 08 04020 01 0000 110</t>
  </si>
  <si>
    <t>100 1 03 02 23101 0000 110</t>
  </si>
  <si>
    <t>100 1 03 02 24101 0000 110</t>
  </si>
  <si>
    <t>100 1 03 02 25101 0000 110</t>
  </si>
  <si>
    <t>100 1 03 02 26101 0000 110</t>
  </si>
  <si>
    <t>Приложение  2</t>
  </si>
  <si>
    <t>Приложение  1</t>
  </si>
  <si>
    <t>03 10</t>
  </si>
  <si>
    <t>Защита населения и территории от чрезвычайных ситуаций природного и техногенного характера, пожарная безопасность</t>
  </si>
  <si>
    <t>Приложение  3</t>
  </si>
  <si>
    <t>Раздел</t>
  </si>
  <si>
    <t>ПР</t>
  </si>
  <si>
    <t>КЦСР</t>
  </si>
  <si>
    <t>КВР</t>
  </si>
  <si>
    <t>01</t>
  </si>
  <si>
    <t xml:space="preserve">Непрограмные расходы органов местного самоуправления </t>
  </si>
  <si>
    <t>50 0 00 00000</t>
  </si>
  <si>
    <t>Обеспечение функционирования органов местного самоуправления</t>
  </si>
  <si>
    <t>50 1 00 00000</t>
  </si>
  <si>
    <t>Функционирование высшего должностного лица субъекта РФ и органа местного самоуправления</t>
  </si>
  <si>
    <t>02</t>
  </si>
  <si>
    <t>Обеспечение функционирования главы муниципального образования</t>
  </si>
  <si>
    <t>50 1 00 20540</t>
  </si>
  <si>
    <t xml:space="preserve">Фонд оплаты труда государственных (муниципальных) органов </t>
  </si>
  <si>
    <t>121</t>
  </si>
  <si>
    <t>Взнос по обязательному социальному страхованию на выплаты денежного содержания и иные выплаты работникам государственных (муниципальных) органов</t>
  </si>
  <si>
    <t>129</t>
  </si>
  <si>
    <t>03</t>
  </si>
  <si>
    <t>Обеспечение функционирования депутатов представительного органа муниципального образования</t>
  </si>
  <si>
    <t>50 1 00 20490</t>
  </si>
  <si>
    <t>Иные выплаты, за исключением фонда оплаты труда государственных (муниципальных) органов, лицам, привлекаемым согласно законодательству для выполнения отдельных полномочий</t>
  </si>
  <si>
    <t>123</t>
  </si>
  <si>
    <t>Функционирование Правительства РФ, высших органов исполнительной власти субъектов Российской Федерации, местных администраций</t>
  </si>
  <si>
    <t>04</t>
  </si>
  <si>
    <t>Обеспечение функционирования центрального аппарата</t>
  </si>
  <si>
    <t>50 1 00 20550</t>
  </si>
  <si>
    <t>Фонд оплаты труда государственных (муниципальных) органов и взносы по обязательному социальному страхованию</t>
  </si>
  <si>
    <t>Иные выплаты персоналу государственных (муниципальных) органов, за исключением фонда оплаты труда</t>
  </si>
  <si>
    <t>122</t>
  </si>
  <si>
    <t xml:space="preserve">Прочая закупка товаров, работ и услуг </t>
  </si>
  <si>
    <t>Уплата прочих налогов, сборов и иных платежей</t>
  </si>
  <si>
    <t>Уплата иных платежей</t>
  </si>
  <si>
    <t>853</t>
  </si>
  <si>
    <t>06</t>
  </si>
  <si>
    <t>Межбюджетные трансферты бюджету района из бюджета поселения на казначейское исполнение бюджета</t>
  </si>
  <si>
    <t>50 1 00 20500</t>
  </si>
  <si>
    <t>Иные межбюджетные трансферты</t>
  </si>
  <si>
    <t>540</t>
  </si>
  <si>
    <t>Межбюджетные трансферты бюджету района из бюджета поселения на осуществление внешнего муниципального финансового контроля</t>
  </si>
  <si>
    <t>50 1 00 20520</t>
  </si>
  <si>
    <t>11</t>
  </si>
  <si>
    <t>50 2 00 00000</t>
  </si>
  <si>
    <t>Резервный фонд местной администрации</t>
  </si>
  <si>
    <t>50 2 00 20540</t>
  </si>
  <si>
    <t>Резервные средства</t>
  </si>
  <si>
    <t>870</t>
  </si>
  <si>
    <t>Другие общегосударственные вопросы</t>
  </si>
  <si>
    <t>17 0 00 00000</t>
  </si>
  <si>
    <t>Развитие муниципальной службы в Каменниковском сельском поселении</t>
  </si>
  <si>
    <t>17 1 00 00000</t>
  </si>
  <si>
    <t>Развитие материально-технической базы</t>
  </si>
  <si>
    <t>17 1 00 20060</t>
  </si>
  <si>
    <t>Закупка товаров, работ, услуг в сфере информационно-коммуникационных технологий</t>
  </si>
  <si>
    <t>242</t>
  </si>
  <si>
    <t>Прочая закупка товаров, работ и услуг</t>
  </si>
  <si>
    <t>244</t>
  </si>
  <si>
    <t>Закупка энергетических ресурсов</t>
  </si>
  <si>
    <t>247</t>
  </si>
  <si>
    <t>Муниципальная программа "Управление муниципальным имуществом Каменниковского сельского поселения Рыбинского муниципального района"</t>
  </si>
  <si>
    <t>18 0 00 00000</t>
  </si>
  <si>
    <t>Мероприятия по управлению и распоряжению имуществом Каменниковского сельского поселения</t>
  </si>
  <si>
    <t>18 1 00 00000</t>
  </si>
  <si>
    <t>18 1 00 20430</t>
  </si>
  <si>
    <t>50 1 00 51180</t>
  </si>
  <si>
    <t>10</t>
  </si>
  <si>
    <t>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t>
  </si>
  <si>
    <t>09 0 00 00000</t>
  </si>
  <si>
    <t>09 1 00 00000</t>
  </si>
  <si>
    <t>Обеспечение пожарной безопасности</t>
  </si>
  <si>
    <t>09 1 00 20310</t>
  </si>
  <si>
    <t>Обеспечение защиты населения и территорий от чрезвычайных ситуаций</t>
  </si>
  <si>
    <t>09 1 00 20781</t>
  </si>
  <si>
    <t>Национальная экономика</t>
  </si>
  <si>
    <t>09</t>
  </si>
  <si>
    <t>Муниципальная программа "Развитие дорожного хозяйства в Каменниковском сельском поселении Рыбинского муниципального района"</t>
  </si>
  <si>
    <t>07 0 00 00000</t>
  </si>
  <si>
    <t>Мероприятия в области дорожного хозяйства Каменниковского сельского поселения</t>
  </si>
  <si>
    <t>07 1 00 00000</t>
  </si>
  <si>
    <t>Мероприятия в области дорожного хозяйства за счет средств бюджета поселения</t>
  </si>
  <si>
    <t>07 1 00 20280</t>
  </si>
  <si>
    <t>Мероприятия по финансированию дорожного хозяйства за счет средств бюджета района</t>
  </si>
  <si>
    <t>07 1 00 10240</t>
  </si>
  <si>
    <t>Прочая закупка товаров, работ и услуг для обеспечения государственных (муниципальных) нужд</t>
  </si>
  <si>
    <t>05</t>
  </si>
  <si>
    <t>Мероприятия по управлению и распоряжению имуществом, находящимся в муниципальной собственности поселения</t>
  </si>
  <si>
    <t>05 0 00 00000</t>
  </si>
  <si>
    <t>05 1 00 00000</t>
  </si>
  <si>
    <t>Мероприятия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местного бюджета в рамках регионального проекта "Обеспечение устойчивого сокращения непригодного для проживания жилищного фонда"</t>
  </si>
  <si>
    <t>05 1 F3 6748S</t>
  </si>
  <si>
    <t>Бюджетные инвестиции на приобретение объектов недвижимого имущества в государственную (муниципальную) собственность</t>
  </si>
  <si>
    <t>412</t>
  </si>
  <si>
    <t>Муниципальная программа "Благоустройство Каменниковского сельского поселения Рыбинского муниципального района"</t>
  </si>
  <si>
    <t>19 0 00 000</t>
  </si>
  <si>
    <t>19 1 00 00000</t>
  </si>
  <si>
    <t>Уличное освещение</t>
  </si>
  <si>
    <t>19 1 00 20010</t>
  </si>
  <si>
    <t>Организация и содержание мест захоронения</t>
  </si>
  <si>
    <t>19 1 00 20020</t>
  </si>
  <si>
    <t xml:space="preserve">Прочие мероприятия по благоустройству </t>
  </si>
  <si>
    <t>19 1 00 20030</t>
  </si>
  <si>
    <t>50 1 00 20530</t>
  </si>
  <si>
    <t>иные межбюджетные трансферты</t>
  </si>
  <si>
    <t>Взносы на формирование фонда капитального ремонта помещений, находящихся в муниципальной собственности</t>
  </si>
  <si>
    <t>18 1 00 20770</t>
  </si>
  <si>
    <t>07</t>
  </si>
  <si>
    <t>Обучение сотрудников органов местного самоуправления</t>
  </si>
  <si>
    <t>17 1 00 20650</t>
  </si>
  <si>
    <t>02 0 00 00000</t>
  </si>
  <si>
    <t>Мероприятия для молодёжи</t>
  </si>
  <si>
    <t>02 1 00 00000</t>
  </si>
  <si>
    <t>02 1 00 20140</t>
  </si>
  <si>
    <t>08</t>
  </si>
  <si>
    <t>Культура</t>
  </si>
  <si>
    <t>10 0 00 00000</t>
  </si>
  <si>
    <t>Создание условий для организации досуга и обеспечения жителей поселения услугами организаций культуры</t>
  </si>
  <si>
    <t>10 1 00 00000</t>
  </si>
  <si>
    <t>Мероприятия в сфере культуры</t>
  </si>
  <si>
    <t>10 1 00 20340</t>
  </si>
  <si>
    <t xml:space="preserve">Муниципальная программа "Социальная поддержка населения Каменниковского сельского поселения Рыбинского муниципального района " </t>
  </si>
  <si>
    <t>03 0 00 00000</t>
  </si>
  <si>
    <t>Социальная поддержка населения Каменниковского сельского поселения Рыбинского муниципального района</t>
  </si>
  <si>
    <t>03 1 00 00000</t>
  </si>
  <si>
    <t>Доплаты к пенсиям муниципальных служащих за счёт средств местного бюджета</t>
  </si>
  <si>
    <t>03 1 00 20080</t>
  </si>
  <si>
    <t>Иные пенсии, социальные доплаты к пенсиям</t>
  </si>
  <si>
    <t>312</t>
  </si>
  <si>
    <t>Муниципальная программа "Развитие физической культуры и спорта в Каменниковском сельском поселении Рыбинского муниципального района"</t>
  </si>
  <si>
    <t>11 0 00 00000</t>
  </si>
  <si>
    <t>Развитие физкультуры и спорта в поселении</t>
  </si>
  <si>
    <t>11 1 00 00000</t>
  </si>
  <si>
    <t>Организация и проведение физкультурных и спортивно-массовых мероприятий</t>
  </si>
  <si>
    <t>11 1 00 20340</t>
  </si>
  <si>
    <t>ИТОГО  РАСХОДОВ</t>
  </si>
  <si>
    <t xml:space="preserve">240 2 02 20299 10 0000 150 </t>
  </si>
  <si>
    <t>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государственной корпорации - Фонда содействия реформированию жилищно-коммунального хозяйства</t>
  </si>
  <si>
    <t xml:space="preserve">240 2 02 20302 10 0000 150 </t>
  </si>
  <si>
    <t>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</si>
  <si>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240 2 02 20041 10 0000 150</t>
  </si>
  <si>
    <t>Субсидии бюджетам сельских поселений на строительство, модернизацию, ремонт и содержание автомобильных дорог общего пользования, в том числе дорог в поселениях (за исключением автомобильных дорог федерального значения)</t>
  </si>
  <si>
    <t>Мероприятия по финансированию дорожного хозяйства за счёт средств областного бюджета</t>
  </si>
  <si>
    <t>07 1 00 72440</t>
  </si>
  <si>
    <t>05 1 F3 67483</t>
  </si>
  <si>
    <t>05 1 F3 67484</t>
  </si>
  <si>
    <t>Субсидия на обеспечение мероприятий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поступивших от государственной корпорации-Фонда содействия реформированию жилищно-коммунального хозяйства в рамках регионального проекта "Обеспечение устойчивого сокращения непригодного для проживания жилищного фонда"</t>
  </si>
  <si>
    <t>Непрограмные расходы органов местного самоуправления не предусмотренные иными целевыми статьями расходов бюджетов поселений, по соответствующим направлениям расходов</t>
  </si>
  <si>
    <t>Субсидия на обеспечение мероприятий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областного бюджета в рамках регионального проекта "Обеспечение устойчивого сокращения непригодного для проживания  жилищного фонда"</t>
  </si>
  <si>
    <t>Муниципальная программа "Эффективная власть в Каменниковском сельском поселении Рыбинского муниципального района"</t>
  </si>
  <si>
    <t>Муниципальная программа "Молодежная политика в Каменниковском сельском поселении Рыбинского муниципального района"</t>
  </si>
  <si>
    <t>Муниципальная программа "Развитие культуры и туризма в Каменниковском сельском поселении Рыбинского муниципального района"</t>
  </si>
  <si>
    <t>Межбюджетные трансферты бюджету района из бюджета поселения на организацию мероприятий по работе с детьми и молодежью</t>
  </si>
  <si>
    <t>07 1 00 22440</t>
  </si>
  <si>
    <t>Мероприятия по финансированию дорожного хозяйства (софинансирование из местного бюджета)</t>
  </si>
  <si>
    <t>04 12</t>
  </si>
  <si>
    <t>Другие вопросы в области национальной экономики</t>
  </si>
  <si>
    <t>12</t>
  </si>
  <si>
    <t>15 1 00 20400</t>
  </si>
  <si>
    <t>Мероприятия по землеустройству и землепользованию</t>
  </si>
  <si>
    <t>Коды  бюджетной классификации  Российской  Федерации</t>
  </si>
  <si>
    <t>Норматив  зачисления</t>
  </si>
  <si>
    <t>%</t>
  </si>
  <si>
    <t>Прочие  доходы  от  компенсации затрат бюджетов сельских поселений</t>
  </si>
  <si>
    <t>240 1 13 02995 10 0000 130</t>
  </si>
  <si>
    <t>Возмещение ущерба при возникновении  страховых случаев, когда выгодоприобретателями выступают получатели средств бюджета сельского  поселения</t>
  </si>
  <si>
    <t>240 1 16 10031 10 0000 140</t>
  </si>
  <si>
    <t xml:space="preserve">Невыясненные  поступления, зачисляемые  в  бюджеты  сельских поселений  </t>
  </si>
  <si>
    <t xml:space="preserve">240 1 17 01050 10 0000  180  </t>
  </si>
  <si>
    <t>Прочие неналоговые доходы бюджетов сельских поселений</t>
  </si>
  <si>
    <t>ПЕРЕЧЕНЬ</t>
  </si>
  <si>
    <t>Код ведомственной классификации</t>
  </si>
  <si>
    <t>Администрация Каменниковского сельского поселения</t>
  </si>
  <si>
    <t>3617300</t>
  </si>
  <si>
    <t>140</t>
  </si>
  <si>
    <t>130</t>
  </si>
  <si>
    <t>127</t>
  </si>
  <si>
    <t>городской округ г.Переславль-ЗалесскийРостовский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районПошехонский муниципальный районРыбинский муниципальный район                           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районПереславский муниципальный районПошехонский муниципальный районНеуказанный территориальный признак</t>
  </si>
  <si>
    <t>Контрольно счетная палата РМР</t>
  </si>
  <si>
    <t>Нормативы  зачисления  налоговых  и  неналоговых  доходов в бюджет Каменниковского сельского поселения на 2022 год и на плановый период 2023 и 2024 годов</t>
  </si>
  <si>
    <t>2022 год</t>
  </si>
  <si>
    <t>182 1 05 00000 00 0000 000</t>
  </si>
  <si>
    <t>Налоги на совокупный доход</t>
  </si>
  <si>
    <t>182 1 05 03010 01 1000 110</t>
  </si>
  <si>
    <t>Единый сельскохозяйственный налог</t>
  </si>
  <si>
    <t xml:space="preserve">Прогнозируемые доходы бюджета Каменниковского сельского поселения  на плановый период 2023 и 2024 годов в соответствии  с классификацией доходов бюджетов Российской Федерации  </t>
  </si>
  <si>
    <t xml:space="preserve">Прогнозируемые доходы бюджета Каменниковского сельского поселения  на 2022 год в соответствии  с классификацией доходов бюджетов Российской Федерации </t>
  </si>
  <si>
    <t>2023 год</t>
  </si>
  <si>
    <t>2024 год</t>
  </si>
  <si>
    <t>Расходы бюджета Каменниковского сельского поселения  по разделам и подразделам функциональной классификации расходов бюджетов Российской Федерации на 2022 год</t>
  </si>
  <si>
    <t>Расходы бюджета Каменниковского сельского поселения  по разделам и подразделам функциональной классификации расходов бюджетов Российской Федерации на плановый период 2023 и 2024 годов</t>
  </si>
  <si>
    <t xml:space="preserve">Распределение расходов бюджета 
Каменниковского сельского поселения по разделам, подразделам, целевым статьям, видам расходов функциональной классификации на 2022 год
</t>
  </si>
  <si>
    <t>07 1 00 77350</t>
  </si>
  <si>
    <t>07 1 00 27350</t>
  </si>
  <si>
    <t>Приведение в нормативное состояние автомобильных дорог местного значения, обеспечивающих подъезды к объектам социального назначения за счет средств областного бюджета</t>
  </si>
  <si>
    <t>Приведение в нормативное состояние автомобильных дорог местного значения, обеспечивающих подъезды к объектам социального назначения за счет средств бюджета поселения</t>
  </si>
  <si>
    <t>20 0 00 00000</t>
  </si>
  <si>
    <t>Современная городская среда поселения</t>
  </si>
  <si>
    <t>20 1 00 00000</t>
  </si>
  <si>
    <t>Формирование современной городской среды</t>
  </si>
  <si>
    <t>20 1 F2 55550</t>
  </si>
  <si>
    <t>Приложение 9</t>
  </si>
  <si>
    <t xml:space="preserve">  Главных распорядителей  бюджетных средств бюджета Каменниковского сельского поселения на 2021 год и на плановый период 2023 и 2024 годов</t>
  </si>
  <si>
    <t>Приложение 10</t>
  </si>
  <si>
    <t>Ведомственная структура расходов  бюджета Каменниковского сельского поселения на 2022 год и на плановый период 2023 и 2024 годов</t>
  </si>
  <si>
    <t>Источники внутреннего финансирования дефицита бюджета Каменниковского сельского поселения на 2022 год и на плановый период 2023 и 2024 годов</t>
  </si>
  <si>
    <t>Приложение 11</t>
  </si>
  <si>
    <t xml:space="preserve">Объем межбюджетных транфертов, получаемых из других бюджетов бюджетной системы Российской Федерации на 2022 год и на плановый период 2023 и 2024 годов </t>
  </si>
  <si>
    <t>Приложение 12</t>
  </si>
  <si>
    <t>Межбюджетные трансферты бюджету Рыбинского муниципального района Ярославской области муниципального района на 2022 год и на плановый период 2023 и 2024 годов</t>
  </si>
  <si>
    <t xml:space="preserve">2022 год </t>
  </si>
  <si>
    <t xml:space="preserve">2023 год </t>
  </si>
  <si>
    <t xml:space="preserve">2024 год </t>
  </si>
  <si>
    <t>Межбюджетные трансферты, передаваемые бюджету муниципального района из бюджета поселения на осуществление части полномочий по решению вопросов местного значения в соответствии с заключенными соглашениями</t>
  </si>
  <si>
    <t>Приложение 13</t>
  </si>
  <si>
    <t xml:space="preserve">Переселение граждан из аварийного жилищного фонда на территории Каменниковского сельского поселения Рыбинского муниципального района </t>
  </si>
  <si>
    <t xml:space="preserve">Предупреждение и ликвидация чрезвычайных ситуаций, обеспечение пожарной безопасности и безопасности людей на водных объектах </t>
  </si>
  <si>
    <t>Благоустройство территории поселения</t>
  </si>
  <si>
    <t>Муниципальная программа "Формирование современной городской среды в Каменниковском сельском поселении Рыбинского 
муниципального района Ярославской области"</t>
  </si>
  <si>
    <t>Межбюджетные трансферты бюджету района из бюджета поселения на осуществление муниципального жилищного контроля, а также иных полномочий органов местного самоуправления поселения в соответствии с жилищным законодательством</t>
  </si>
  <si>
    <t xml:space="preserve"> ИТОГО источников внутреннего финансирования</t>
  </si>
  <si>
    <t>Управление ЖКХ, транспорта и связи администрации РМР</t>
  </si>
  <si>
    <t>Управление экономики и финансов администрации РМР</t>
  </si>
  <si>
    <t>Управление по культуре, молодежи и спорту администрации РМР</t>
  </si>
  <si>
    <t>Условно утвержденные расходы:</t>
  </si>
  <si>
    <t>Всего:</t>
  </si>
  <si>
    <t>Распределение расходов бюджета 
Каменниковского сельского поселения по разделам, подразделам, целевым статьям, видам расходов функциональной классификации на плановый период 2023 и 2024 годов</t>
  </si>
  <si>
    <t xml:space="preserve">Источники внутреннего финансирования дефицита бюджета Каменниковского сельского поселения на 2022 год </t>
  </si>
  <si>
    <t>Исполнение переданных полномочий РФ на осуществление первичного воинского учета на территориях, где отсутствуют военные комиссариаты</t>
  </si>
  <si>
    <t>Приложение 6</t>
  </si>
  <si>
    <t>Приложение 8</t>
  </si>
  <si>
    <t>Приложение  7</t>
  </si>
  <si>
    <t>15 1 00 00000</t>
  </si>
  <si>
    <t>15 0 00 00000</t>
  </si>
  <si>
    <t xml:space="preserve">Мероприятия по землеустройству и землепользованию в Каменниковском сельском поселении </t>
  </si>
  <si>
    <t xml:space="preserve">Муниципальная программа «Развитие градостроительной деятельности в Каменниковском сельском поселении Рыбинского муниципального района» </t>
  </si>
  <si>
    <t>240 2 02 25555 10 0000 150</t>
  </si>
  <si>
    <t>Субсидии бюджетам сельских поселений на поддержку государственных программ субъектов Российской Федерации и муниципальных программ формирования современной городской среды</t>
  </si>
  <si>
    <t xml:space="preserve">№ 42   от 21.12.2021 г. </t>
  </si>
  <si>
    <t xml:space="preserve">№ 42   от 21.12.2021 г.  </t>
  </si>
  <si>
    <t>240 1 17 05050 10 0000 180</t>
  </si>
  <si>
    <t>240 2 02 19999 10 1004 150</t>
  </si>
  <si>
    <t>Прочие дотации бюджетам сельских поселений (Дотация на реализацию мероприятий, предусмотренных нормативными правовыми актами органов государственной власти Ярославской области)</t>
  </si>
  <si>
    <t>Приведение в нормативное состояние автомобильных дорог местного значения, обеспечивающих подъезды к объектам социального назначения, за счет средств областного бюджета</t>
  </si>
  <si>
    <t>Приведение в нормативное состояние автомобильных дорог местного значения, обеспечивающих подъезды к объектам социального назначения, за счет средств бюджета поселения</t>
  </si>
  <si>
    <t>240 2 02 49999 10 4010 150</t>
  </si>
  <si>
    <t>Прочие межбюджетные трансферты, передаваемые бюджетам сельских поселений (Межбюджетные трансферты на благоустройство дворовых территорий и обустройство территорий для выгула животных)</t>
  </si>
  <si>
    <t>Благоустройство дворовых территорий и обустройство территорий для выгула животных</t>
  </si>
  <si>
    <t>20 1 00 70410</t>
  </si>
  <si>
    <t>Закупка товаров, работ, услуг в целях капитального ремонта государственного (муниципального) имущества</t>
  </si>
  <si>
    <t>243</t>
  </si>
  <si>
    <t>240 2 02 49999 10 4016 150</t>
  </si>
  <si>
    <t>Прочие межбюджетные трансферты, передаваемые бюджетам сельских поселений (Межбюджетные трансферты на поощрение муниципальных управленческих команд за достижение показателей деятельности органов исполнительной власти)</t>
  </si>
  <si>
    <t>Поощрение муниципальных управленческих команд за достижение показателей деятельности органов исполнительной власти</t>
  </si>
  <si>
    <t>17 1 00 55490</t>
  </si>
  <si>
    <t>Обеспечение деятельности финансовых органов  и  органов финансового (финансово-бюджетного) надзора</t>
  </si>
  <si>
    <t>Капитальный ремонт и ремонт дорожных объектов муниципальной собственности за счёт средств областного бюджета</t>
  </si>
  <si>
    <t>07 1 00 75620</t>
  </si>
  <si>
    <t>Муниципальная программа "Обеспечение доступным и комфортным жильем населения Каменниковского сельского поселения Рыбинского муниципального района"</t>
  </si>
  <si>
    <t xml:space="preserve">Муниципальная программа "Социальная поддержка населения в Каменниковском сельском поселении Рыбинского муниципального района " </t>
  </si>
  <si>
    <t xml:space="preserve">240 1 11 09035 10  0000 120 </t>
  </si>
  <si>
    <t>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</si>
  <si>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(в редакции от 22.12.2022 г. № 67)</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</si>
</sst>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
    <numFmt numFmtId="165" formatCode="#,##0.0"/>
    <numFmt numFmtId="166" formatCode="00\.00\.00"/>
  </numFmts>
  <fonts count="19" x14ac:knownFonts="1">
    <font>
      <sz val="10"/>
      <name val="Arial"/>
      <family val="2"/>
      <charset val="204"/>
    </font>
    <font>
      <sz val="11"/>
      <color theme="1"/>
      <name val="Calibri"/>
      <family val="2"/>
      <charset val="204"/>
      <scheme val="minor"/>
    </font>
    <font>
      <sz val="11"/>
      <color theme="1"/>
      <name val="Calibri"/>
      <family val="2"/>
      <charset val="204"/>
      <scheme val="minor"/>
    </font>
    <font>
      <sz val="10"/>
      <name val="Arial"/>
      <family val="2"/>
      <charset val="204"/>
    </font>
    <font>
      <sz val="12"/>
      <name val="Times New Roman"/>
      <family val="1"/>
      <charset val="204"/>
    </font>
    <font>
      <b/>
      <sz val="12"/>
      <name val="Times New Roman"/>
      <family val="1"/>
      <charset val="204"/>
    </font>
    <font>
      <b/>
      <sz val="11"/>
      <name val="Times New Roman"/>
      <family val="1"/>
      <charset val="204"/>
    </font>
    <font>
      <sz val="14"/>
      <name val="Arial"/>
      <family val="2"/>
      <charset val="204"/>
    </font>
    <font>
      <sz val="12"/>
      <name val="Arial"/>
      <family val="2"/>
      <charset val="204"/>
    </font>
    <font>
      <sz val="10"/>
      <name val="Times New Roman"/>
      <family val="1"/>
      <charset val="204"/>
    </font>
    <font>
      <b/>
      <sz val="10"/>
      <name val="Times New Roman"/>
      <family val="1"/>
      <charset val="204"/>
    </font>
    <font>
      <sz val="10"/>
      <color indexed="8"/>
      <name val="Times New Roman"/>
      <family val="1"/>
      <charset val="204"/>
    </font>
    <font>
      <b/>
      <sz val="10"/>
      <color theme="1"/>
      <name val="Times New Roman"/>
      <family val="1"/>
      <charset val="204"/>
    </font>
    <font>
      <sz val="10"/>
      <color theme="1"/>
      <name val="Times New Roman"/>
      <family val="1"/>
      <charset val="204"/>
    </font>
    <font>
      <b/>
      <sz val="10"/>
      <color indexed="8"/>
      <name val="Times New Roman"/>
      <family val="1"/>
      <charset val="204"/>
    </font>
    <font>
      <b/>
      <sz val="10"/>
      <name val="Times New Roman CYR"/>
      <family val="1"/>
      <charset val="204"/>
    </font>
    <font>
      <sz val="10"/>
      <name val="Times New Roman CYR"/>
      <family val="1"/>
      <charset val="204"/>
    </font>
    <font>
      <sz val="10"/>
      <color indexed="10"/>
      <name val="Times New Roman"/>
      <family val="1"/>
      <charset val="204"/>
    </font>
    <font>
      <i/>
      <sz val="10"/>
      <name val="Times New Roman"/>
      <family val="1"/>
      <charset val="204"/>
    </font>
  </fonts>
  <fills count="2">
    <fill>
      <patternFill patternType="none"/>
    </fill>
    <fill>
      <patternFill patternType="gray125"/>
    </fill>
  </fills>
  <borders count="20">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bottom/>
      <diagonal/>
    </border>
    <border>
      <left style="thin">
        <color indexed="8"/>
      </left>
      <right/>
      <top/>
      <bottom/>
      <diagonal/>
    </border>
    <border>
      <left/>
      <right/>
      <top/>
      <bottom style="thin">
        <color indexed="8"/>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8"/>
      </right>
      <top/>
      <bottom style="thin">
        <color indexed="8"/>
      </bottom>
      <diagonal/>
    </border>
    <border>
      <left style="thin">
        <color indexed="64"/>
      </left>
      <right style="thin">
        <color indexed="64"/>
      </right>
      <top/>
      <bottom/>
      <diagonal/>
    </border>
  </borders>
  <cellStyleXfs count="5">
    <xf numFmtId="0" fontId="0" fillId="0" borderId="0"/>
    <xf numFmtId="0" fontId="3" fillId="0" borderId="0"/>
    <xf numFmtId="0" fontId="3" fillId="0" borderId="0"/>
    <xf numFmtId="0" fontId="2" fillId="0" borderId="0"/>
    <xf numFmtId="0" fontId="1" fillId="0" borderId="0"/>
  </cellStyleXfs>
  <cellXfs count="206">
    <xf numFmtId="0" fontId="0" fillId="0" borderId="0" xfId="0"/>
    <xf numFmtId="0" fontId="6" fillId="0" borderId="0" xfId="0" applyFont="1" applyAlignment="1">
      <alignment horizontal="center"/>
    </xf>
    <xf numFmtId="0" fontId="7" fillId="0" borderId="0" xfId="0" applyFont="1"/>
    <xf numFmtId="0" fontId="8" fillId="0" borderId="0" xfId="0" applyFont="1"/>
    <xf numFmtId="0" fontId="4" fillId="0" borderId="0" xfId="0" applyFont="1"/>
    <xf numFmtId="164" fontId="5" fillId="0" borderId="0" xfId="0" applyNumberFormat="1" applyFont="1" applyFill="1" applyAlignment="1">
      <alignment horizontal="center" vertical="center" wrapText="1"/>
    </xf>
    <xf numFmtId="0" fontId="9" fillId="0" borderId="0" xfId="0" applyFont="1" applyAlignment="1">
      <alignment horizontal="center"/>
    </xf>
    <xf numFmtId="0" fontId="9" fillId="0" borderId="0" xfId="0" applyFont="1" applyAlignment="1">
      <alignment horizontal="right"/>
    </xf>
    <xf numFmtId="0" fontId="3" fillId="0" borderId="0" xfId="1" applyFill="1"/>
    <xf numFmtId="0" fontId="9" fillId="0" borderId="0" xfId="1" applyFont="1" applyFill="1" applyAlignment="1">
      <alignment wrapText="1"/>
    </xf>
    <xf numFmtId="0" fontId="4" fillId="0" borderId="0" xfId="0" applyFont="1" applyBorder="1" applyAlignment="1"/>
    <xf numFmtId="0" fontId="4" fillId="0" borderId="0" xfId="0" applyFont="1" applyAlignment="1"/>
    <xf numFmtId="0" fontId="9" fillId="0" borderId="0" xfId="0" applyFont="1"/>
    <xf numFmtId="0" fontId="9" fillId="0" borderId="1" xfId="0" applyFont="1" applyBorder="1" applyAlignment="1">
      <alignment vertical="top" wrapText="1"/>
    </xf>
    <xf numFmtId="0" fontId="9" fillId="0" borderId="1" xfId="0" applyFont="1" applyBorder="1" applyAlignment="1">
      <alignment horizontal="center" wrapText="1"/>
    </xf>
    <xf numFmtId="0" fontId="9" fillId="0" borderId="0" xfId="0" applyFont="1" applyBorder="1" applyAlignment="1">
      <alignment horizontal="right"/>
    </xf>
    <xf numFmtId="0" fontId="10" fillId="0" borderId="0" xfId="0" applyFont="1" applyAlignment="1">
      <alignment horizontal="center"/>
    </xf>
    <xf numFmtId="0" fontId="9" fillId="0" borderId="0" xfId="0" applyFont="1" applyBorder="1"/>
    <xf numFmtId="0" fontId="9" fillId="0" borderId="0" xfId="0" applyFont="1" applyBorder="1" applyAlignment="1">
      <alignment horizontal="center" wrapText="1"/>
    </xf>
    <xf numFmtId="0" fontId="10" fillId="0" borderId="1" xfId="0" applyFont="1" applyBorder="1" applyAlignment="1">
      <alignment horizontal="left" wrapText="1"/>
    </xf>
    <xf numFmtId="4" fontId="12" fillId="0" borderId="1" xfId="0" applyNumberFormat="1" applyFont="1" applyBorder="1" applyAlignment="1">
      <alignment horizontal="right" wrapText="1"/>
    </xf>
    <xf numFmtId="0" fontId="9" fillId="0" borderId="1" xfId="0" applyFont="1" applyBorder="1" applyAlignment="1">
      <alignment horizontal="left" wrapText="1"/>
    </xf>
    <xf numFmtId="4" fontId="13" fillId="0" borderId="1" xfId="0" applyNumberFormat="1" applyFont="1" applyBorder="1" applyAlignment="1">
      <alignment horizontal="right" wrapText="1"/>
    </xf>
    <xf numFmtId="0" fontId="10" fillId="0" borderId="1" xfId="0" applyFont="1" applyFill="1" applyBorder="1" applyAlignment="1">
      <alignment horizontal="left" wrapText="1"/>
    </xf>
    <xf numFmtId="0" fontId="9" fillId="0" borderId="1" xfId="0" applyFont="1" applyFill="1" applyBorder="1" applyAlignment="1">
      <alignment horizontal="left" wrapText="1"/>
    </xf>
    <xf numFmtId="4" fontId="13" fillId="0" borderId="1" xfId="0" applyNumberFormat="1" applyFont="1" applyFill="1" applyBorder="1" applyAlignment="1">
      <alignment horizontal="right" wrapText="1"/>
    </xf>
    <xf numFmtId="0" fontId="10" fillId="0" borderId="2" xfId="0" applyFont="1" applyBorder="1" applyAlignment="1">
      <alignment horizontal="left" wrapText="1"/>
    </xf>
    <xf numFmtId="4" fontId="12" fillId="0" borderId="2" xfId="0" applyNumberFormat="1" applyFont="1" applyBorder="1" applyAlignment="1">
      <alignment horizontal="right" wrapText="1"/>
    </xf>
    <xf numFmtId="0" fontId="9" fillId="0" borderId="3" xfId="0" applyFont="1" applyBorder="1" applyAlignment="1">
      <alignment horizontal="center" wrapText="1"/>
    </xf>
    <xf numFmtId="0" fontId="9" fillId="0" borderId="3" xfId="0" applyFont="1" applyBorder="1" applyAlignment="1">
      <alignment horizontal="justify" vertical="top" wrapText="1"/>
    </xf>
    <xf numFmtId="4" fontId="13" fillId="0" borderId="3" xfId="0" applyNumberFormat="1" applyFont="1" applyBorder="1" applyAlignment="1">
      <alignment horizontal="right" wrapText="1"/>
    </xf>
    <xf numFmtId="0" fontId="10" fillId="0" borderId="3" xfId="0" applyFont="1" applyBorder="1" applyAlignment="1">
      <alignment horizontal="left" wrapText="1"/>
    </xf>
    <xf numFmtId="4" fontId="12" fillId="0" borderId="3" xfId="0" applyNumberFormat="1" applyFont="1" applyBorder="1" applyAlignment="1">
      <alignment horizontal="right" wrapText="1"/>
    </xf>
    <xf numFmtId="0" fontId="9" fillId="0" borderId="3" xfId="0" applyFont="1" applyBorder="1" applyAlignment="1">
      <alignment wrapText="1"/>
    </xf>
    <xf numFmtId="4" fontId="13" fillId="0" borderId="5" xfId="0" applyNumberFormat="1" applyFont="1" applyBorder="1" applyAlignment="1">
      <alignment horizontal="right" wrapText="1"/>
    </xf>
    <xf numFmtId="4" fontId="12" fillId="0" borderId="5" xfId="0" applyNumberFormat="1" applyFont="1" applyBorder="1" applyAlignment="1">
      <alignment horizontal="right" wrapText="1"/>
    </xf>
    <xf numFmtId="0" fontId="0" fillId="0" borderId="0" xfId="0" applyFont="1"/>
    <xf numFmtId="0" fontId="0" fillId="0" borderId="0" xfId="0" applyFont="1" applyBorder="1"/>
    <xf numFmtId="0" fontId="10" fillId="0" borderId="3" xfId="0" applyFont="1" applyFill="1" applyBorder="1" applyAlignment="1">
      <alignment horizontal="left" wrapText="1"/>
    </xf>
    <xf numFmtId="0" fontId="9" fillId="0" borderId="3" xfId="0" applyFont="1" applyFill="1" applyBorder="1" applyAlignment="1">
      <alignment horizontal="left" wrapText="1"/>
    </xf>
    <xf numFmtId="4" fontId="13" fillId="0" borderId="3" xfId="0" applyNumberFormat="1" applyFont="1" applyFill="1" applyBorder="1" applyAlignment="1">
      <alignment horizontal="right" wrapText="1"/>
    </xf>
    <xf numFmtId="164" fontId="10" fillId="0" borderId="0" xfId="0" applyNumberFormat="1" applyFont="1" applyFill="1" applyAlignment="1">
      <alignment horizontal="center" vertical="center" wrapText="1"/>
    </xf>
    <xf numFmtId="164" fontId="9" fillId="0" borderId="0" xfId="0" applyNumberFormat="1" applyFont="1" applyFill="1" applyAlignment="1">
      <alignment horizontal="center" vertical="center" wrapText="1"/>
    </xf>
    <xf numFmtId="49" fontId="9" fillId="0" borderId="1" xfId="0" applyNumberFormat="1" applyFont="1" applyFill="1" applyBorder="1" applyAlignment="1">
      <alignment horizontal="center" vertical="center" wrapText="1"/>
    </xf>
    <xf numFmtId="0" fontId="10" fillId="0" borderId="1" xfId="0" applyFont="1" applyBorder="1" applyAlignment="1">
      <alignment vertical="top" wrapText="1"/>
    </xf>
    <xf numFmtId="4" fontId="12" fillId="0" borderId="1" xfId="0" applyNumberFormat="1" applyFont="1" applyBorder="1" applyAlignment="1">
      <alignment horizontal="right" vertical="top" wrapText="1"/>
    </xf>
    <xf numFmtId="4" fontId="13" fillId="0" borderId="1" xfId="0" applyNumberFormat="1" applyFont="1" applyBorder="1" applyAlignment="1">
      <alignment horizontal="right" vertical="top" wrapText="1"/>
    </xf>
    <xf numFmtId="0" fontId="9" fillId="0" borderId="1" xfId="0" applyFont="1" applyBorder="1" applyAlignment="1">
      <alignment horizontal="justify" vertical="center" wrapText="1"/>
    </xf>
    <xf numFmtId="0" fontId="11" fillId="0" borderId="1" xfId="0" applyFont="1" applyBorder="1" applyAlignment="1">
      <alignment vertical="top" wrapText="1"/>
    </xf>
    <xf numFmtId="0" fontId="14" fillId="0" borderId="1" xfId="0" applyFont="1" applyBorder="1" applyAlignment="1">
      <alignment vertical="top" wrapText="1"/>
    </xf>
    <xf numFmtId="164" fontId="15" fillId="0" borderId="0" xfId="0" applyNumberFormat="1" applyFont="1" applyFill="1" applyAlignment="1">
      <alignment horizontal="center" vertical="center" wrapText="1"/>
    </xf>
    <xf numFmtId="164" fontId="16" fillId="0" borderId="0" xfId="0" applyNumberFormat="1" applyFont="1" applyFill="1" applyAlignment="1">
      <alignment horizontal="center" vertical="center" wrapText="1"/>
    </xf>
    <xf numFmtId="3" fontId="9" fillId="0" borderId="1" xfId="0" applyNumberFormat="1" applyFont="1" applyFill="1" applyBorder="1" applyAlignment="1">
      <alignment horizontal="center" vertical="center" wrapText="1"/>
    </xf>
    <xf numFmtId="0" fontId="9" fillId="0" borderId="1" xfId="0" applyFont="1" applyBorder="1" applyAlignment="1">
      <alignment horizontal="center" vertical="center"/>
    </xf>
    <xf numFmtId="0" fontId="10" fillId="0" borderId="1" xfId="0" applyFont="1" applyBorder="1" applyAlignment="1">
      <alignment horizontal="justify" vertical="center" wrapText="1"/>
    </xf>
    <xf numFmtId="49" fontId="10" fillId="0" borderId="1" xfId="0" applyNumberFormat="1" applyFont="1" applyBorder="1" applyAlignment="1">
      <alignment horizontal="center" vertical="top" wrapText="1"/>
    </xf>
    <xf numFmtId="4" fontId="10" fillId="0" borderId="1" xfId="0" applyNumberFormat="1" applyFont="1" applyBorder="1"/>
    <xf numFmtId="49" fontId="9" fillId="0" borderId="1" xfId="0" applyNumberFormat="1" applyFont="1" applyBorder="1" applyAlignment="1">
      <alignment horizontal="center" vertical="top" wrapText="1"/>
    </xf>
    <xf numFmtId="4" fontId="9" fillId="0" borderId="1" xfId="0" applyNumberFormat="1" applyFont="1" applyBorder="1"/>
    <xf numFmtId="49" fontId="17" fillId="0" borderId="1" xfId="0" applyNumberFormat="1" applyFont="1" applyBorder="1" applyAlignment="1">
      <alignment horizontal="center" vertical="top" wrapText="1"/>
    </xf>
    <xf numFmtId="0" fontId="9" fillId="0" borderId="1" xfId="0" applyFont="1" applyBorder="1"/>
    <xf numFmtId="49" fontId="9" fillId="0" borderId="2" xfId="0" applyNumberFormat="1" applyFont="1" applyBorder="1" applyAlignment="1">
      <alignment horizontal="center" vertical="top" wrapText="1"/>
    </xf>
    <xf numFmtId="4" fontId="9" fillId="0" borderId="2" xfId="0" applyNumberFormat="1" applyFont="1" applyBorder="1"/>
    <xf numFmtId="0" fontId="9" fillId="0" borderId="2" xfId="0" applyFont="1" applyBorder="1" applyAlignment="1">
      <alignment horizontal="justify" vertical="center" wrapText="1"/>
    </xf>
    <xf numFmtId="49" fontId="9" fillId="0" borderId="6" xfId="0" applyNumberFormat="1" applyFont="1" applyBorder="1" applyAlignment="1">
      <alignment horizontal="center" vertical="top" wrapText="1"/>
    </xf>
    <xf numFmtId="4" fontId="9" fillId="0" borderId="6" xfId="0" applyNumberFormat="1" applyFont="1" applyBorder="1"/>
    <xf numFmtId="0" fontId="9" fillId="0" borderId="3" xfId="0" applyFont="1" applyBorder="1" applyAlignment="1">
      <alignment horizontal="justify" vertical="center" wrapText="1"/>
    </xf>
    <xf numFmtId="49" fontId="9" fillId="0" borderId="3" xfId="0" applyNumberFormat="1" applyFont="1" applyBorder="1" applyAlignment="1">
      <alignment horizontal="center" vertical="top" wrapText="1"/>
    </xf>
    <xf numFmtId="0" fontId="9" fillId="0" borderId="3" xfId="0" applyFont="1" applyBorder="1"/>
    <xf numFmtId="4" fontId="9" fillId="0" borderId="3" xfId="0" applyNumberFormat="1" applyFont="1" applyBorder="1"/>
    <xf numFmtId="0" fontId="10" fillId="0" borderId="4" xfId="0" applyFont="1" applyBorder="1" applyAlignment="1">
      <alignment horizontal="justify" vertical="center" wrapText="1"/>
    </xf>
    <xf numFmtId="49" fontId="10" fillId="0" borderId="4" xfId="0" applyNumberFormat="1" applyFont="1" applyBorder="1" applyAlignment="1">
      <alignment horizontal="center" vertical="top" wrapText="1"/>
    </xf>
    <xf numFmtId="4" fontId="10" fillId="0" borderId="4" xfId="0" applyNumberFormat="1" applyFont="1" applyBorder="1"/>
    <xf numFmtId="49" fontId="10" fillId="0" borderId="2" xfId="0" applyNumberFormat="1" applyFont="1" applyBorder="1" applyAlignment="1">
      <alignment horizontal="center" vertical="top" wrapText="1"/>
    </xf>
    <xf numFmtId="0" fontId="10" fillId="0" borderId="2" xfId="0" applyFont="1" applyBorder="1" applyAlignment="1">
      <alignment horizontal="justify" vertical="center" wrapText="1"/>
    </xf>
    <xf numFmtId="4" fontId="10" fillId="0" borderId="2" xfId="0" applyNumberFormat="1" applyFont="1" applyBorder="1"/>
    <xf numFmtId="49" fontId="9" fillId="0" borderId="10" xfId="0" applyNumberFormat="1" applyFont="1" applyBorder="1" applyAlignment="1">
      <alignment horizontal="center" vertical="top" wrapText="1"/>
    </xf>
    <xf numFmtId="49" fontId="9" fillId="0" borderId="8" xfId="0" applyNumberFormat="1" applyFont="1" applyBorder="1" applyAlignment="1">
      <alignment horizontal="center" vertical="top" wrapText="1"/>
    </xf>
    <xf numFmtId="49" fontId="18" fillId="0" borderId="2" xfId="0" applyNumberFormat="1" applyFont="1" applyBorder="1" applyAlignment="1">
      <alignment horizontal="center" vertical="top" wrapText="1"/>
    </xf>
    <xf numFmtId="49" fontId="18" fillId="0" borderId="1" xfId="0" applyNumberFormat="1" applyFont="1" applyBorder="1" applyAlignment="1">
      <alignment horizontal="center" vertical="top" wrapText="1"/>
    </xf>
    <xf numFmtId="0" fontId="10" fillId="0" borderId="3" xfId="0" applyFont="1" applyBorder="1" applyAlignment="1">
      <alignment horizontal="justify" vertical="center" wrapText="1"/>
    </xf>
    <xf numFmtId="49" fontId="10" fillId="0" borderId="3" xfId="0" applyNumberFormat="1" applyFont="1" applyBorder="1" applyAlignment="1">
      <alignment horizontal="center" vertical="top" wrapText="1"/>
    </xf>
    <xf numFmtId="4" fontId="10" fillId="0" borderId="3" xfId="0" applyNumberFormat="1" applyFont="1" applyBorder="1"/>
    <xf numFmtId="49" fontId="10" fillId="0" borderId="7" xfId="0" applyNumberFormat="1" applyFont="1" applyBorder="1" applyAlignment="1">
      <alignment horizontal="center" vertical="top" wrapText="1"/>
    </xf>
    <xf numFmtId="4" fontId="9" fillId="0" borderId="3" xfId="0" applyNumberFormat="1" applyFont="1" applyBorder="1" applyAlignment="1">
      <alignment horizontal="right"/>
    </xf>
    <xf numFmtId="4" fontId="9" fillId="0" borderId="3" xfId="0" applyNumberFormat="1" applyFont="1" applyBorder="1" applyAlignment="1">
      <alignment horizontal="right" wrapText="1"/>
    </xf>
    <xf numFmtId="0" fontId="9" fillId="0" borderId="11" xfId="0" applyFont="1" applyFill="1" applyBorder="1" applyAlignment="1">
      <alignment horizontal="justify" vertical="center" wrapText="1"/>
    </xf>
    <xf numFmtId="49" fontId="10" fillId="0" borderId="11" xfId="0" applyNumberFormat="1" applyFont="1" applyFill="1" applyBorder="1" applyAlignment="1">
      <alignment horizontal="center" vertical="top" wrapText="1"/>
    </xf>
    <xf numFmtId="49" fontId="9" fillId="0" borderId="11" xfId="0" applyNumberFormat="1" applyFont="1" applyFill="1" applyBorder="1" applyAlignment="1">
      <alignment horizontal="center" vertical="top" wrapText="1"/>
    </xf>
    <xf numFmtId="4" fontId="9" fillId="0" borderId="11" xfId="0" applyNumberFormat="1" applyFont="1" applyFill="1" applyBorder="1"/>
    <xf numFmtId="0" fontId="9" fillId="0" borderId="1" xfId="0" applyFont="1" applyFill="1" applyBorder="1" applyAlignment="1">
      <alignment horizontal="justify" vertical="center" wrapText="1"/>
    </xf>
    <xf numFmtId="49" fontId="10" fillId="0" borderId="1" xfId="0" applyNumberFormat="1" applyFont="1" applyFill="1" applyBorder="1" applyAlignment="1">
      <alignment horizontal="center" vertical="top" wrapText="1"/>
    </xf>
    <xf numFmtId="49" fontId="9" fillId="0" borderId="1" xfId="0" applyNumberFormat="1" applyFont="1" applyFill="1" applyBorder="1" applyAlignment="1">
      <alignment horizontal="center" vertical="top" wrapText="1"/>
    </xf>
    <xf numFmtId="4" fontId="9" fillId="0" borderId="1" xfId="0" applyNumberFormat="1" applyFont="1" applyFill="1" applyBorder="1"/>
    <xf numFmtId="0" fontId="9" fillId="0" borderId="2" xfId="0" applyFont="1" applyFill="1" applyBorder="1" applyAlignment="1">
      <alignment horizontal="justify" vertical="center" wrapText="1"/>
    </xf>
    <xf numFmtId="49" fontId="10" fillId="0" borderId="2" xfId="0" applyNumberFormat="1" applyFont="1" applyFill="1" applyBorder="1" applyAlignment="1">
      <alignment horizontal="center" vertical="top" wrapText="1"/>
    </xf>
    <xf numFmtId="49" fontId="9" fillId="0" borderId="2" xfId="0" applyNumberFormat="1" applyFont="1" applyFill="1" applyBorder="1" applyAlignment="1">
      <alignment horizontal="center" vertical="top" wrapText="1"/>
    </xf>
    <xf numFmtId="4" fontId="9" fillId="0" borderId="2" xfId="0" applyNumberFormat="1" applyFont="1" applyFill="1" applyBorder="1"/>
    <xf numFmtId="4" fontId="10" fillId="0" borderId="5" xfId="0" applyNumberFormat="1" applyFont="1" applyBorder="1"/>
    <xf numFmtId="0" fontId="9" fillId="0" borderId="11" xfId="0" applyFont="1" applyBorder="1" applyAlignment="1">
      <alignment horizontal="justify" vertical="center" wrapText="1"/>
    </xf>
    <xf numFmtId="49" fontId="10" fillId="0" borderId="6" xfId="0" applyNumberFormat="1" applyFont="1" applyBorder="1" applyAlignment="1">
      <alignment horizontal="center" vertical="top" wrapText="1"/>
    </xf>
    <xf numFmtId="49" fontId="9" fillId="0" borderId="12" xfId="0" applyNumberFormat="1" applyFont="1" applyBorder="1" applyAlignment="1">
      <alignment horizontal="center" wrapText="1"/>
    </xf>
    <xf numFmtId="49" fontId="9" fillId="0" borderId="3" xfId="0" applyNumberFormat="1" applyFont="1" applyBorder="1" applyAlignment="1">
      <alignment horizontal="center" wrapText="1"/>
    </xf>
    <xf numFmtId="0" fontId="9" fillId="0" borderId="4" xfId="0" applyFont="1" applyBorder="1" applyAlignment="1">
      <alignment horizontal="justify" vertical="center" wrapText="1"/>
    </xf>
    <xf numFmtId="0" fontId="9" fillId="0" borderId="0" xfId="0" applyFont="1" applyBorder="1" applyAlignment="1">
      <alignment horizontal="justify" vertical="center" wrapText="1"/>
    </xf>
    <xf numFmtId="49" fontId="9" fillId="0" borderId="4" xfId="0" applyNumberFormat="1" applyFont="1" applyBorder="1" applyAlignment="1">
      <alignment horizontal="center" vertical="top" wrapText="1"/>
    </xf>
    <xf numFmtId="49" fontId="9" fillId="0" borderId="1" xfId="0" applyNumberFormat="1" applyFont="1" applyBorder="1" applyAlignment="1">
      <alignment horizontal="center" wrapText="1"/>
    </xf>
    <xf numFmtId="49" fontId="9" fillId="0" borderId="3" xfId="0" applyNumberFormat="1" applyFont="1" applyBorder="1" applyAlignment="1">
      <alignment horizontal="right" wrapText="1"/>
    </xf>
    <xf numFmtId="49" fontId="9" fillId="0" borderId="4" xfId="0" applyNumberFormat="1" applyFont="1" applyBorder="1" applyAlignment="1">
      <alignment horizontal="right" wrapText="1"/>
    </xf>
    <xf numFmtId="49" fontId="9" fillId="0" borderId="4" xfId="0" applyNumberFormat="1" applyFont="1" applyBorder="1" applyAlignment="1">
      <alignment horizontal="center" wrapText="1"/>
    </xf>
    <xf numFmtId="4" fontId="9" fillId="0" borderId="4" xfId="0" applyNumberFormat="1" applyFont="1" applyBorder="1"/>
    <xf numFmtId="49" fontId="9" fillId="0" borderId="1" xfId="0" applyNumberFormat="1" applyFont="1" applyBorder="1" applyAlignment="1">
      <alignment vertical="top" wrapText="1"/>
    </xf>
    <xf numFmtId="49" fontId="9" fillId="0" borderId="2" xfId="0" applyNumberFormat="1" applyFont="1" applyBorder="1" applyAlignment="1">
      <alignment vertical="top" wrapText="1"/>
    </xf>
    <xf numFmtId="49" fontId="10" fillId="0" borderId="8" xfId="0" applyNumberFormat="1" applyFont="1" applyBorder="1" applyAlignment="1">
      <alignment horizontal="center" vertical="top" wrapText="1"/>
    </xf>
    <xf numFmtId="49" fontId="10" fillId="0" borderId="1" xfId="0" applyNumberFormat="1" applyFont="1" applyBorder="1" applyAlignment="1">
      <alignment horizontal="justify" vertical="top" wrapText="1"/>
    </xf>
    <xf numFmtId="49" fontId="10" fillId="0" borderId="1" xfId="0" applyNumberFormat="1" applyFont="1" applyBorder="1" applyAlignment="1">
      <alignment horizontal="center" wrapText="1"/>
    </xf>
    <xf numFmtId="49" fontId="10" fillId="0" borderId="2" xfId="0" applyNumberFormat="1" applyFont="1" applyBorder="1" applyAlignment="1">
      <alignment horizontal="justify" vertical="top" wrapText="1"/>
    </xf>
    <xf numFmtId="49" fontId="10" fillId="0" borderId="2" xfId="0" applyNumberFormat="1" applyFont="1" applyBorder="1" applyAlignment="1">
      <alignment horizontal="center" wrapText="1"/>
    </xf>
    <xf numFmtId="49" fontId="9" fillId="0" borderId="1" xfId="0" applyNumberFormat="1" applyFont="1" applyBorder="1" applyAlignment="1">
      <alignment horizontal="justify" vertical="top" wrapText="1"/>
    </xf>
    <xf numFmtId="0" fontId="10" fillId="0" borderId="1" xfId="0" applyFont="1" applyBorder="1" applyAlignment="1">
      <alignment wrapText="1"/>
    </xf>
    <xf numFmtId="0" fontId="9" fillId="0" borderId="9" xfId="0" applyFont="1" applyBorder="1"/>
    <xf numFmtId="49" fontId="10" fillId="0" borderId="5" xfId="0" applyNumberFormat="1" applyFont="1" applyBorder="1" applyAlignment="1">
      <alignment horizontal="center" vertical="top" wrapText="1"/>
    </xf>
    <xf numFmtId="49" fontId="9" fillId="0" borderId="5" xfId="0" applyNumberFormat="1" applyFont="1" applyBorder="1" applyAlignment="1">
      <alignment horizontal="right" wrapText="1"/>
    </xf>
    <xf numFmtId="49" fontId="9" fillId="0" borderId="18" xfId="0" applyNumberFormat="1" applyFont="1" applyBorder="1" applyAlignment="1">
      <alignment horizontal="right" wrapText="1"/>
    </xf>
    <xf numFmtId="0" fontId="10" fillId="0" borderId="0" xfId="0" applyFont="1" applyAlignment="1">
      <alignment horizontal="center" wrapText="1"/>
    </xf>
    <xf numFmtId="0" fontId="10" fillId="0" borderId="1" xfId="0" applyFont="1" applyBorder="1" applyAlignment="1">
      <alignment horizontal="center" wrapText="1"/>
    </xf>
    <xf numFmtId="0" fontId="10" fillId="0" borderId="1" xfId="0" applyFont="1" applyBorder="1" applyAlignment="1">
      <alignment horizontal="center" vertical="top" wrapText="1"/>
    </xf>
    <xf numFmtId="0" fontId="9" fillId="0" borderId="3" xfId="0" applyFont="1" applyBorder="1" applyAlignment="1">
      <alignment horizontal="center" vertical="top" wrapText="1"/>
    </xf>
    <xf numFmtId="0" fontId="9" fillId="0" borderId="3" xfId="0" applyFont="1" applyBorder="1" applyAlignment="1">
      <alignment horizontal="left" vertical="center" wrapText="1"/>
    </xf>
    <xf numFmtId="4" fontId="9" fillId="0" borderId="3" xfId="0" applyNumberFormat="1" applyFont="1" applyBorder="1" applyAlignment="1">
      <alignment horizontal="center" vertical="center" wrapText="1"/>
    </xf>
    <xf numFmtId="165" fontId="9" fillId="0" borderId="3" xfId="0" applyNumberFormat="1" applyFont="1" applyBorder="1" applyAlignment="1">
      <alignment horizontal="center" vertical="center" wrapText="1"/>
    </xf>
    <xf numFmtId="4" fontId="10" fillId="0" borderId="3" xfId="0" applyNumberFormat="1" applyFont="1" applyBorder="1" applyAlignment="1">
      <alignment horizontal="center" vertical="center" wrapText="1"/>
    </xf>
    <xf numFmtId="0" fontId="10" fillId="0" borderId="0" xfId="0" applyFont="1" applyBorder="1" applyAlignment="1">
      <alignment horizontal="center"/>
    </xf>
    <xf numFmtId="0" fontId="9" fillId="0" borderId="0" xfId="0" applyFont="1" applyBorder="1" applyAlignment="1">
      <alignment horizontal="center"/>
    </xf>
    <xf numFmtId="0" fontId="0" fillId="0" borderId="0" xfId="0" applyBorder="1"/>
    <xf numFmtId="0" fontId="9" fillId="0" borderId="3" xfId="0" applyFont="1" applyBorder="1" applyAlignment="1">
      <alignment horizontal="center" vertical="center" wrapText="1"/>
    </xf>
    <xf numFmtId="0" fontId="9" fillId="0" borderId="3" xfId="0" applyFont="1" applyBorder="1" applyAlignment="1">
      <alignment vertical="top" wrapText="1"/>
    </xf>
    <xf numFmtId="4" fontId="9" fillId="0" borderId="3" xfId="0" applyNumberFormat="1" applyFont="1" applyBorder="1" applyAlignment="1">
      <alignment horizontal="center" wrapText="1"/>
    </xf>
    <xf numFmtId="0" fontId="10" fillId="0" borderId="0" xfId="0" applyFont="1" applyBorder="1" applyAlignment="1">
      <alignment horizontal="center" wrapText="1"/>
    </xf>
    <xf numFmtId="4" fontId="10" fillId="0" borderId="3" xfId="0" applyNumberFormat="1" applyFont="1" applyBorder="1" applyAlignment="1">
      <alignment horizontal="right" vertical="center" wrapText="1"/>
    </xf>
    <xf numFmtId="0" fontId="0" fillId="0" borderId="0" xfId="1" applyFont="1" applyFill="1" applyProtection="1">
      <protection hidden="1"/>
    </xf>
    <xf numFmtId="0" fontId="0" fillId="0" borderId="0" xfId="1" applyFont="1" applyFill="1"/>
    <xf numFmtId="0" fontId="9" fillId="0" borderId="0" xfId="1" applyFont="1" applyFill="1" applyProtection="1">
      <protection hidden="1"/>
    </xf>
    <xf numFmtId="0" fontId="9" fillId="0" borderId="6" xfId="1" applyFont="1" applyFill="1" applyBorder="1" applyProtection="1">
      <protection hidden="1"/>
    </xf>
    <xf numFmtId="0" fontId="9" fillId="0" borderId="15" xfId="1" applyFont="1" applyFill="1" applyBorder="1" applyProtection="1">
      <protection hidden="1"/>
    </xf>
    <xf numFmtId="0" fontId="9" fillId="0" borderId="3" xfId="1" applyFont="1" applyFill="1" applyBorder="1" applyAlignment="1" applyProtection="1">
      <alignment horizontal="center" vertical="center" wrapText="1"/>
      <protection hidden="1"/>
    </xf>
    <xf numFmtId="0" fontId="9" fillId="0" borderId="3" xfId="1" applyNumberFormat="1" applyFont="1" applyFill="1" applyBorder="1" applyAlignment="1" applyProtection="1">
      <alignment horizontal="center" vertical="center" wrapText="1"/>
      <protection hidden="1"/>
    </xf>
    <xf numFmtId="0" fontId="0" fillId="0" borderId="3" xfId="1" applyFont="1" applyFill="1" applyBorder="1" applyProtection="1">
      <protection hidden="1"/>
    </xf>
    <xf numFmtId="0" fontId="9" fillId="0" borderId="16" xfId="1" applyFont="1" applyFill="1" applyBorder="1" applyProtection="1">
      <protection hidden="1"/>
    </xf>
    <xf numFmtId="4" fontId="14" fillId="0" borderId="3" xfId="0" applyNumberFormat="1" applyFont="1" applyFill="1" applyBorder="1" applyAlignment="1">
      <alignment horizontal="center" vertical="center"/>
    </xf>
    <xf numFmtId="0" fontId="9" fillId="0" borderId="14" xfId="1" applyNumberFormat="1" applyFont="1" applyFill="1" applyBorder="1" applyAlignment="1" applyProtection="1">
      <alignment horizontal="center" vertical="center"/>
      <protection hidden="1"/>
    </xf>
    <xf numFmtId="166" fontId="9" fillId="0" borderId="3" xfId="1" applyNumberFormat="1" applyFont="1" applyFill="1" applyBorder="1" applyAlignment="1" applyProtection="1">
      <alignment horizontal="center" vertical="center"/>
      <protection hidden="1"/>
    </xf>
    <xf numFmtId="166" fontId="9" fillId="0" borderId="17" xfId="1" applyNumberFormat="1" applyFont="1" applyFill="1" applyBorder="1" applyAlignment="1" applyProtection="1">
      <alignment horizontal="center" vertical="center"/>
      <protection hidden="1"/>
    </xf>
    <xf numFmtId="49" fontId="9" fillId="0" borderId="3" xfId="1" applyNumberFormat="1" applyFont="1" applyFill="1" applyBorder="1" applyAlignment="1" applyProtection="1">
      <alignment horizontal="center" vertical="center"/>
      <protection hidden="1"/>
    </xf>
    <xf numFmtId="0" fontId="9" fillId="0" borderId="3" xfId="1" applyNumberFormat="1" applyFont="1" applyFill="1" applyBorder="1" applyAlignment="1" applyProtection="1">
      <alignment horizontal="left" vertical="top" wrapText="1"/>
      <protection hidden="1"/>
    </xf>
    <xf numFmtId="4" fontId="11" fillId="0" borderId="3" xfId="0" applyNumberFormat="1" applyFont="1" applyFill="1" applyBorder="1" applyAlignment="1">
      <alignment horizontal="center"/>
    </xf>
    <xf numFmtId="0" fontId="9" fillId="0" borderId="7" xfId="1" applyNumberFormat="1" applyFont="1" applyFill="1" applyBorder="1" applyAlignment="1" applyProtection="1">
      <alignment horizontal="center" vertical="center"/>
      <protection hidden="1"/>
    </xf>
    <xf numFmtId="0" fontId="9" fillId="0" borderId="17" xfId="1" applyNumberFormat="1" applyFont="1" applyFill="1" applyBorder="1" applyAlignment="1" applyProtection="1">
      <alignment horizontal="center" vertical="center"/>
      <protection hidden="1"/>
    </xf>
    <xf numFmtId="0" fontId="9" fillId="0" borderId="3" xfId="1" applyNumberFormat="1" applyFont="1" applyFill="1" applyBorder="1" applyAlignment="1" applyProtection="1">
      <alignment horizontal="center" vertical="center"/>
      <protection hidden="1"/>
    </xf>
    <xf numFmtId="0" fontId="9" fillId="0" borderId="2" xfId="0" applyFont="1" applyBorder="1" applyAlignment="1">
      <alignment vertical="top" wrapText="1"/>
    </xf>
    <xf numFmtId="4" fontId="13" fillId="0" borderId="2" xfId="0" applyNumberFormat="1" applyFont="1" applyBorder="1" applyAlignment="1">
      <alignment horizontal="right" vertical="top" wrapText="1"/>
    </xf>
    <xf numFmtId="4" fontId="12" fillId="0" borderId="3" xfId="0" applyNumberFormat="1" applyFont="1" applyBorder="1" applyAlignment="1">
      <alignment horizontal="right" vertical="top" wrapText="1"/>
    </xf>
    <xf numFmtId="4" fontId="10" fillId="0" borderId="3" xfId="0" applyNumberFormat="1" applyFont="1" applyBorder="1" applyAlignment="1">
      <alignment vertical="center" wrapText="1"/>
    </xf>
    <xf numFmtId="0" fontId="10" fillId="0" borderId="1" xfId="0" applyFont="1" applyFill="1" applyBorder="1" applyAlignment="1">
      <alignment horizontal="justify" vertical="center" wrapText="1"/>
    </xf>
    <xf numFmtId="4" fontId="10" fillId="0" borderId="2" xfId="0" applyNumberFormat="1" applyFont="1" applyFill="1" applyBorder="1"/>
    <xf numFmtId="4" fontId="13" fillId="0" borderId="19" xfId="0" applyNumberFormat="1" applyFont="1" applyFill="1" applyBorder="1" applyAlignment="1">
      <alignment horizontal="right" wrapText="1"/>
    </xf>
    <xf numFmtId="0" fontId="9" fillId="0" borderId="1" xfId="0" applyFont="1" applyBorder="1" applyAlignment="1">
      <alignment horizontal="center" vertical="center" wrapText="1"/>
    </xf>
    <xf numFmtId="0" fontId="9" fillId="0" borderId="0" xfId="0" applyFont="1" applyBorder="1" applyAlignment="1">
      <alignment horizontal="right"/>
    </xf>
    <xf numFmtId="0" fontId="9" fillId="0" borderId="0" xfId="0" applyFont="1" applyBorder="1" applyAlignment="1"/>
    <xf numFmtId="0" fontId="9" fillId="0" borderId="0" xfId="0" applyFont="1" applyBorder="1" applyAlignment="1">
      <alignment horizontal="left"/>
    </xf>
    <xf numFmtId="0" fontId="9" fillId="0" borderId="0" xfId="0" applyFont="1" applyAlignment="1">
      <alignment horizontal="right"/>
    </xf>
    <xf numFmtId="0" fontId="9" fillId="0" borderId="0" xfId="0" applyFont="1" applyBorder="1" applyAlignment="1">
      <alignment horizontal="right"/>
    </xf>
    <xf numFmtId="0" fontId="10" fillId="0" borderId="3" xfId="0" applyFont="1" applyBorder="1" applyAlignment="1">
      <alignment horizontal="center" vertical="center" wrapText="1"/>
    </xf>
    <xf numFmtId="0" fontId="9" fillId="0" borderId="1" xfId="0" applyFont="1" applyBorder="1" applyAlignment="1">
      <alignment horizontal="center" vertical="center" wrapText="1"/>
    </xf>
    <xf numFmtId="0" fontId="9" fillId="0" borderId="3" xfId="0" applyFont="1" applyBorder="1" applyAlignment="1">
      <alignment horizontal="center" vertical="center" wrapText="1"/>
    </xf>
    <xf numFmtId="0" fontId="9" fillId="0" borderId="3" xfId="0" applyFont="1" applyBorder="1" applyAlignment="1">
      <alignment horizontal="left" wrapText="1"/>
    </xf>
    <xf numFmtId="0" fontId="9" fillId="0" borderId="1" xfId="0" applyFont="1" applyBorder="1" applyAlignment="1">
      <alignment horizontal="center" vertical="center" wrapText="1"/>
    </xf>
    <xf numFmtId="0" fontId="9" fillId="0" borderId="3" xfId="0" applyFont="1" applyBorder="1" applyAlignment="1">
      <alignment horizontal="center" vertical="center" wrapText="1"/>
    </xf>
    <xf numFmtId="0" fontId="9" fillId="0" borderId="3" xfId="0" applyFont="1" applyBorder="1" applyAlignment="1">
      <alignment horizontal="left" wrapText="1"/>
    </xf>
    <xf numFmtId="0" fontId="9" fillId="0" borderId="11" xfId="0" applyFont="1" applyBorder="1" applyAlignment="1">
      <alignment horizontal="left" wrapText="1"/>
    </xf>
    <xf numFmtId="4" fontId="13" fillId="0" borderId="11" xfId="0" applyNumberFormat="1" applyFont="1" applyBorder="1" applyAlignment="1">
      <alignment horizontal="right" wrapText="1"/>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9" fillId="0" borderId="0" xfId="0" applyFont="1" applyBorder="1" applyAlignment="1">
      <alignment horizontal="right"/>
    </xf>
    <xf numFmtId="0" fontId="9" fillId="0" borderId="0" xfId="0" applyFont="1" applyBorder="1"/>
    <xf numFmtId="0" fontId="10" fillId="0" borderId="13" xfId="0" applyFont="1" applyBorder="1" applyAlignment="1">
      <alignment horizontal="center" vertical="center" wrapText="1"/>
    </xf>
    <xf numFmtId="0" fontId="10" fillId="0" borderId="3" xfId="0" applyFont="1" applyBorder="1" applyAlignment="1">
      <alignment horizontal="center" vertical="center" wrapText="1"/>
    </xf>
    <xf numFmtId="0" fontId="9" fillId="0" borderId="1" xfId="0" applyFont="1" applyBorder="1" applyAlignment="1">
      <alignment horizontal="center" vertical="center" wrapText="1"/>
    </xf>
    <xf numFmtId="0" fontId="10" fillId="0" borderId="0" xfId="0" applyFont="1" applyBorder="1" applyAlignment="1">
      <alignment horizontal="center" wrapText="1"/>
    </xf>
    <xf numFmtId="0" fontId="10" fillId="0" borderId="0" xfId="0" applyFont="1" applyBorder="1" applyAlignment="1">
      <alignment horizontal="center"/>
    </xf>
    <xf numFmtId="0" fontId="9" fillId="0" borderId="0" xfId="0" applyFont="1" applyAlignment="1">
      <alignment horizontal="right"/>
    </xf>
    <xf numFmtId="0" fontId="9" fillId="0" borderId="3" xfId="0" applyFont="1" applyBorder="1" applyAlignment="1">
      <alignment horizontal="center" vertical="center" wrapText="1"/>
    </xf>
    <xf numFmtId="0" fontId="10" fillId="0" borderId="1" xfId="0" applyFont="1" applyBorder="1" applyAlignment="1">
      <alignment horizontal="center" vertical="center" wrapText="1"/>
    </xf>
    <xf numFmtId="164" fontId="10" fillId="0" borderId="0" xfId="0" applyNumberFormat="1" applyFont="1" applyFill="1" applyBorder="1" applyAlignment="1">
      <alignment horizontal="center" vertical="center" wrapText="1"/>
    </xf>
    <xf numFmtId="0" fontId="10" fillId="0" borderId="14" xfId="0" applyFont="1" applyBorder="1" applyAlignment="1">
      <alignment horizontal="right" vertical="center" wrapText="1"/>
    </xf>
    <xf numFmtId="0" fontId="10" fillId="0" borderId="5" xfId="0" applyFont="1" applyBorder="1" applyAlignment="1">
      <alignment horizontal="right" vertical="center" wrapText="1"/>
    </xf>
    <xf numFmtId="164" fontId="15" fillId="0" borderId="0" xfId="0" applyNumberFormat="1" applyFont="1" applyFill="1" applyBorder="1" applyAlignment="1">
      <alignment horizontal="center" vertical="center" wrapText="1"/>
    </xf>
    <xf numFmtId="0" fontId="10" fillId="0" borderId="3" xfId="0" applyFont="1" applyBorder="1" applyAlignment="1">
      <alignment horizontal="right" wrapText="1"/>
    </xf>
    <xf numFmtId="0" fontId="10" fillId="0" borderId="3" xfId="0" applyFont="1" applyBorder="1" applyAlignment="1">
      <alignment horizontal="right" vertical="center" wrapText="1"/>
    </xf>
    <xf numFmtId="0" fontId="9" fillId="0" borderId="3" xfId="0" applyFont="1" applyBorder="1" applyAlignment="1">
      <alignment horizontal="right" vertical="center" wrapText="1"/>
    </xf>
    <xf numFmtId="0" fontId="10" fillId="0" borderId="0" xfId="2" applyNumberFormat="1" applyFont="1" applyFill="1" applyBorder="1" applyAlignment="1" applyProtection="1">
      <alignment horizontal="center" vertical="center" wrapText="1"/>
      <protection hidden="1"/>
    </xf>
    <xf numFmtId="0" fontId="9" fillId="0" borderId="3" xfId="0" applyFont="1" applyBorder="1" applyAlignment="1">
      <alignment horizontal="left" wrapText="1"/>
    </xf>
    <xf numFmtId="0" fontId="10" fillId="0" borderId="3" xfId="1" applyNumberFormat="1" applyFont="1" applyFill="1" applyBorder="1" applyAlignment="1" applyProtection="1">
      <alignment horizontal="left" vertical="top" wrapText="1"/>
      <protection hidden="1"/>
    </xf>
    <xf numFmtId="0" fontId="10" fillId="0" borderId="3" xfId="1" applyNumberFormat="1" applyFont="1" applyFill="1" applyBorder="1" applyAlignment="1" applyProtection="1">
      <alignment horizontal="center" vertical="center"/>
      <protection hidden="1"/>
    </xf>
    <xf numFmtId="0" fontId="10" fillId="0" borderId="14" xfId="1" applyNumberFormat="1" applyFont="1" applyFill="1" applyBorder="1" applyAlignment="1" applyProtection="1">
      <alignment horizontal="center" vertical="center"/>
      <protection hidden="1"/>
    </xf>
    <xf numFmtId="0" fontId="10" fillId="0" borderId="0" xfId="1" applyNumberFormat="1" applyFont="1" applyFill="1" applyAlignment="1" applyProtection="1">
      <alignment horizontal="center" vertical="center" wrapText="1"/>
      <protection hidden="1"/>
    </xf>
  </cellXfs>
  <cellStyles count="5">
    <cellStyle name="Обычный" xfId="0" builtinId="0"/>
    <cellStyle name="Обычный 2" xfId="1"/>
    <cellStyle name="Обычный 2 2" xfId="2"/>
    <cellStyle name="Обычный 3" xfId="3"/>
    <cellStyle name="Обычный 3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1052;&#1086;&#1080;%20&#1076;&#1086;&#1082;&#1091;&#1084;&#1077;&#1085;&#1090;&#1099;\&#1041;&#1070;&#1044;&#1046;&#1045;&#1058;\2021%20&#1075;&#1086;&#1076;\&#1041;&#1070;&#1044;&#1046;&#1045;&#1058;%20&#1085;&#1072;%202021%20&#1075;&#1086;&#1076;\&#1055;&#1088;&#1080;&#1083;&#1086;&#1078;&#1077;&#1085;&#1080;&#1103;%201-12%20&#1082;%20&#1056;&#1077;&#1096;&#1077;&#1085;&#1080;&#1102;%20&#1086;%20&#1073;&#1102;&#1076;&#1078;&#1077;&#1090;&#1077;%20&#1085;&#1072;%202021%20&#1075;&#1086;&#107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ил.1 Нормативы зачислений"/>
      <sheetName val="прил.2 Перечень адм.дох."/>
      <sheetName val="Прил.3 Перечень гл.адм. источ."/>
      <sheetName val="Прил.4 Доходы бюджета"/>
      <sheetName val="Прил.5 Расходы бюджета"/>
      <sheetName val="Прил. 6 Расходы бюджета"/>
      <sheetName val="Прил.7 Перечень гл. расп."/>
      <sheetName val="Прил.8 Ведомственная"/>
      <sheetName val="Прил.9 Источники"/>
      <sheetName val="Прил.10 Программы"/>
      <sheetName val="Приложение 11 МБТ из субъектов"/>
      <sheetName val="Приложение 12 МБТ"/>
    </sheetNames>
    <sheetDataSet>
      <sheetData sheetId="0" refreshError="1"/>
      <sheetData sheetId="1" refreshError="1"/>
      <sheetData sheetId="2" refreshError="1"/>
      <sheetData sheetId="3" refreshError="1"/>
      <sheetData sheetId="4" refreshError="1"/>
      <sheetData sheetId="5">
        <row r="32">
          <cell r="F32">
            <v>87680</v>
          </cell>
        </row>
        <row r="34">
          <cell r="F34">
            <v>40000</v>
          </cell>
        </row>
      </sheetData>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tabSelected="1" view="pageBreakPreview" workbookViewId="0">
      <selection activeCell="A18" sqref="A18"/>
    </sheetView>
  </sheetViews>
  <sheetFormatPr defaultRowHeight="12.75" x14ac:dyDescent="0.2"/>
  <cols>
    <col min="1" max="1" width="38.7109375" customWidth="1"/>
    <col min="2" max="2" width="32.7109375" customWidth="1"/>
    <col min="3" max="3" width="16.42578125" customWidth="1"/>
  </cols>
  <sheetData>
    <row r="1" spans="1:3" x14ac:dyDescent="0.2">
      <c r="A1" s="12"/>
      <c r="B1" s="12"/>
      <c r="C1" s="6"/>
    </row>
    <row r="2" spans="1:3" x14ac:dyDescent="0.2">
      <c r="A2" s="183" t="s">
        <v>124</v>
      </c>
      <c r="B2" s="183"/>
      <c r="C2" s="183"/>
    </row>
    <row r="3" spans="1:3" x14ac:dyDescent="0.2">
      <c r="A3" s="183" t="s">
        <v>98</v>
      </c>
      <c r="B3" s="183"/>
      <c r="C3" s="183"/>
    </row>
    <row r="4" spans="1:3" x14ac:dyDescent="0.2">
      <c r="A4" s="183" t="s">
        <v>0</v>
      </c>
      <c r="B4" s="183"/>
      <c r="C4" s="183"/>
    </row>
    <row r="5" spans="1:3" x14ac:dyDescent="0.2">
      <c r="A5" s="183" t="s">
        <v>363</v>
      </c>
      <c r="B5" s="183"/>
      <c r="C5" s="183"/>
    </row>
    <row r="6" spans="1:3" ht="15.6" customHeight="1" x14ac:dyDescent="0.2">
      <c r="A6" s="167"/>
      <c r="B6" s="183" t="s">
        <v>387</v>
      </c>
      <c r="C6" s="183"/>
    </row>
    <row r="7" spans="1:3" ht="13.9" customHeight="1" x14ac:dyDescent="0.2">
      <c r="A7" s="184"/>
      <c r="B7" s="184"/>
      <c r="C7" s="184"/>
    </row>
    <row r="8" spans="1:3" ht="36" customHeight="1" x14ac:dyDescent="0.2">
      <c r="A8" s="185" t="s">
        <v>304</v>
      </c>
      <c r="B8" s="185"/>
      <c r="C8" s="185"/>
    </row>
    <row r="9" spans="1:3" ht="25.5" x14ac:dyDescent="0.2">
      <c r="A9" s="181" t="s">
        <v>1</v>
      </c>
      <c r="B9" s="181" t="s">
        <v>285</v>
      </c>
      <c r="C9" s="166" t="s">
        <v>286</v>
      </c>
    </row>
    <row r="10" spans="1:3" x14ac:dyDescent="0.2">
      <c r="A10" s="182"/>
      <c r="B10" s="182"/>
      <c r="C10" s="166" t="s">
        <v>287</v>
      </c>
    </row>
    <row r="11" spans="1:3" ht="28.15" customHeight="1" x14ac:dyDescent="0.2">
      <c r="A11" s="13" t="s">
        <v>288</v>
      </c>
      <c r="B11" s="14" t="s">
        <v>289</v>
      </c>
      <c r="C11" s="14">
        <v>100</v>
      </c>
    </row>
    <row r="12" spans="1:3" ht="60.6" customHeight="1" x14ac:dyDescent="0.2">
      <c r="A12" s="13" t="s">
        <v>290</v>
      </c>
      <c r="B12" s="14" t="s">
        <v>291</v>
      </c>
      <c r="C12" s="14">
        <v>100</v>
      </c>
    </row>
    <row r="13" spans="1:3" ht="25.5" x14ac:dyDescent="0.2">
      <c r="A13" s="13" t="s">
        <v>292</v>
      </c>
      <c r="B13" s="14" t="s">
        <v>293</v>
      </c>
      <c r="C13" s="14">
        <v>100</v>
      </c>
    </row>
    <row r="14" spans="1:3" ht="25.5" x14ac:dyDescent="0.2">
      <c r="A14" s="13" t="s">
        <v>294</v>
      </c>
      <c r="B14" s="14" t="s">
        <v>365</v>
      </c>
      <c r="C14" s="14">
        <v>100</v>
      </c>
    </row>
  </sheetData>
  <sheetProtection selectLockedCells="1" selectUnlockedCells="1"/>
  <mergeCells count="9">
    <mergeCell ref="A9:A10"/>
    <mergeCell ref="B9:B10"/>
    <mergeCell ref="A2:C2"/>
    <mergeCell ref="A3:C3"/>
    <mergeCell ref="A4:C4"/>
    <mergeCell ref="A5:C5"/>
    <mergeCell ref="A7:C7"/>
    <mergeCell ref="A8:C8"/>
    <mergeCell ref="B6:C6"/>
  </mergeCells>
  <pageMargins left="0.74803149606299213" right="0.74803149606299213" top="0.59055118110236227" bottom="0.98425196850393704" header="0.51181102362204722" footer="0.51181102362204722"/>
  <pageSetup paperSize="9"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4"/>
  <sheetViews>
    <sheetView view="pageBreakPreview" zoomScale="90" zoomScaleNormal="75" zoomScaleSheetLayoutView="90" workbookViewId="0">
      <selection activeCell="B14" sqref="B14"/>
    </sheetView>
  </sheetViews>
  <sheetFormatPr defaultRowHeight="12.75" x14ac:dyDescent="0.2"/>
  <cols>
    <col min="1" max="1" width="27.28515625" customWidth="1"/>
    <col min="2" max="2" width="46.42578125" customWidth="1"/>
    <col min="3" max="3" width="17" customWidth="1"/>
  </cols>
  <sheetData>
    <row r="1" spans="1:9" x14ac:dyDescent="0.2">
      <c r="A1" s="12"/>
      <c r="B1" s="12"/>
      <c r="C1" s="7"/>
    </row>
    <row r="2" spans="1:9" x14ac:dyDescent="0.2">
      <c r="A2" s="183" t="s">
        <v>123</v>
      </c>
      <c r="B2" s="183"/>
      <c r="C2" s="183"/>
    </row>
    <row r="3" spans="1:9" x14ac:dyDescent="0.2">
      <c r="A3" s="183" t="s">
        <v>98</v>
      </c>
      <c r="B3" s="183"/>
      <c r="C3" s="183"/>
    </row>
    <row r="4" spans="1:9" x14ac:dyDescent="0.2">
      <c r="A4" s="183" t="s">
        <v>0</v>
      </c>
      <c r="B4" s="183"/>
      <c r="C4" s="183"/>
    </row>
    <row r="5" spans="1:9" x14ac:dyDescent="0.2">
      <c r="A5" s="183" t="s">
        <v>363</v>
      </c>
      <c r="B5" s="183"/>
      <c r="C5" s="183"/>
    </row>
    <row r="6" spans="1:9" ht="16.899999999999999" customHeight="1" x14ac:dyDescent="0.2">
      <c r="A6" s="15"/>
      <c r="B6" s="183" t="s">
        <v>387</v>
      </c>
      <c r="C6" s="183"/>
    </row>
    <row r="7" spans="1:9" ht="48" customHeight="1" x14ac:dyDescent="0.2">
      <c r="A7" s="188" t="s">
        <v>311</v>
      </c>
      <c r="B7" s="188"/>
      <c r="C7" s="188"/>
      <c r="D7" s="1"/>
      <c r="E7" s="1"/>
      <c r="F7" s="1"/>
      <c r="G7" s="1"/>
      <c r="H7" s="1"/>
      <c r="I7" s="1"/>
    </row>
    <row r="8" spans="1:9" ht="14.1" customHeight="1" x14ac:dyDescent="0.2">
      <c r="A8" s="189"/>
      <c r="B8" s="189"/>
      <c r="C8" s="189"/>
      <c r="D8" s="1"/>
      <c r="E8" s="1"/>
      <c r="F8" s="1"/>
      <c r="G8" s="1"/>
      <c r="H8" s="1"/>
      <c r="I8" s="1"/>
    </row>
    <row r="9" spans="1:9" x14ac:dyDescent="0.2">
      <c r="A9" s="16"/>
      <c r="B9" s="17"/>
      <c r="C9" s="18" t="s">
        <v>4</v>
      </c>
    </row>
    <row r="10" spans="1:9" ht="13.15" customHeight="1" x14ac:dyDescent="0.2">
      <c r="A10" s="187" t="s">
        <v>5</v>
      </c>
      <c r="B10" s="187" t="s">
        <v>2</v>
      </c>
      <c r="C10" s="187" t="s">
        <v>305</v>
      </c>
    </row>
    <row r="11" spans="1:9" x14ac:dyDescent="0.2">
      <c r="A11" s="187"/>
      <c r="B11" s="187"/>
      <c r="C11" s="187"/>
    </row>
    <row r="12" spans="1:9" x14ac:dyDescent="0.2">
      <c r="A12" s="19" t="s">
        <v>6</v>
      </c>
      <c r="B12" s="19" t="s">
        <v>7</v>
      </c>
      <c r="C12" s="20">
        <f>C13+C22+C27+C29+C15+C20</f>
        <v>5608700</v>
      </c>
    </row>
    <row r="13" spans="1:9" x14ac:dyDescent="0.2">
      <c r="A13" s="19" t="s">
        <v>8</v>
      </c>
      <c r="B13" s="19" t="s">
        <v>9</v>
      </c>
      <c r="C13" s="20">
        <f>C14</f>
        <v>360000</v>
      </c>
    </row>
    <row r="14" spans="1:9" ht="76.5" x14ac:dyDescent="0.2">
      <c r="A14" s="21" t="s">
        <v>10</v>
      </c>
      <c r="B14" s="21" t="s">
        <v>11</v>
      </c>
      <c r="C14" s="22">
        <v>360000</v>
      </c>
    </row>
    <row r="15" spans="1:9" ht="25.5" x14ac:dyDescent="0.2">
      <c r="A15" s="19" t="s">
        <v>12</v>
      </c>
      <c r="B15" s="19" t="s">
        <v>13</v>
      </c>
      <c r="C15" s="20">
        <f>C16+C17+C18+C19</f>
        <v>1081000</v>
      </c>
    </row>
    <row r="16" spans="1:9" ht="38.25" x14ac:dyDescent="0.2">
      <c r="A16" s="21" t="s">
        <v>119</v>
      </c>
      <c r="B16" s="21" t="s">
        <v>15</v>
      </c>
      <c r="C16" s="22">
        <v>545000</v>
      </c>
    </row>
    <row r="17" spans="1:3" ht="51" x14ac:dyDescent="0.2">
      <c r="A17" s="21" t="s">
        <v>120</v>
      </c>
      <c r="B17" s="21" t="s">
        <v>17</v>
      </c>
      <c r="C17" s="22">
        <v>3000</v>
      </c>
    </row>
    <row r="18" spans="1:3" ht="51" x14ac:dyDescent="0.2">
      <c r="A18" s="21" t="s">
        <v>121</v>
      </c>
      <c r="B18" s="21" t="s">
        <v>19</v>
      </c>
      <c r="C18" s="22">
        <v>596000</v>
      </c>
    </row>
    <row r="19" spans="1:3" ht="51" x14ac:dyDescent="0.2">
      <c r="A19" s="21" t="s">
        <v>122</v>
      </c>
      <c r="B19" s="21" t="s">
        <v>21</v>
      </c>
      <c r="C19" s="22">
        <v>-63000</v>
      </c>
    </row>
    <row r="20" spans="1:3" x14ac:dyDescent="0.2">
      <c r="A20" s="19" t="s">
        <v>306</v>
      </c>
      <c r="B20" s="19" t="s">
        <v>307</v>
      </c>
      <c r="C20" s="20">
        <f>C21</f>
        <v>3000</v>
      </c>
    </row>
    <row r="21" spans="1:3" x14ac:dyDescent="0.2">
      <c r="A21" s="21" t="s">
        <v>308</v>
      </c>
      <c r="B21" s="21" t="s">
        <v>309</v>
      </c>
      <c r="C21" s="22">
        <v>3000</v>
      </c>
    </row>
    <row r="22" spans="1:3" x14ac:dyDescent="0.2">
      <c r="A22" s="19" t="s">
        <v>22</v>
      </c>
      <c r="B22" s="19" t="s">
        <v>23</v>
      </c>
      <c r="C22" s="20">
        <f>C23+C24</f>
        <v>3493000</v>
      </c>
    </row>
    <row r="23" spans="1:3" ht="38.25" x14ac:dyDescent="0.2">
      <c r="A23" s="21" t="s">
        <v>24</v>
      </c>
      <c r="B23" s="21" t="s">
        <v>25</v>
      </c>
      <c r="C23" s="22">
        <v>1068000</v>
      </c>
    </row>
    <row r="24" spans="1:3" x14ac:dyDescent="0.2">
      <c r="A24" s="23" t="s">
        <v>26</v>
      </c>
      <c r="B24" s="23" t="s">
        <v>27</v>
      </c>
      <c r="C24" s="20">
        <f>C25+C26</f>
        <v>2425000</v>
      </c>
    </row>
    <row r="25" spans="1:3" ht="38.25" x14ac:dyDescent="0.2">
      <c r="A25" s="24" t="s">
        <v>28</v>
      </c>
      <c r="B25" s="21" t="s">
        <v>29</v>
      </c>
      <c r="C25" s="22">
        <v>1440000</v>
      </c>
    </row>
    <row r="26" spans="1:3" ht="38.25" x14ac:dyDescent="0.2">
      <c r="A26" s="24" t="s">
        <v>30</v>
      </c>
      <c r="B26" s="24" t="s">
        <v>31</v>
      </c>
      <c r="C26" s="25">
        <v>985000</v>
      </c>
    </row>
    <row r="27" spans="1:3" x14ac:dyDescent="0.2">
      <c r="A27" s="26" t="s">
        <v>110</v>
      </c>
      <c r="B27" s="26" t="s">
        <v>32</v>
      </c>
      <c r="C27" s="27">
        <f>C28</f>
        <v>8000</v>
      </c>
    </row>
    <row r="28" spans="1:3" ht="76.5" x14ac:dyDescent="0.2">
      <c r="A28" s="178" t="s">
        <v>118</v>
      </c>
      <c r="B28" s="29" t="s">
        <v>117</v>
      </c>
      <c r="C28" s="30">
        <v>8000</v>
      </c>
    </row>
    <row r="29" spans="1:3" ht="25.5" x14ac:dyDescent="0.2">
      <c r="A29" s="31" t="s">
        <v>111</v>
      </c>
      <c r="B29" s="31" t="s">
        <v>33</v>
      </c>
      <c r="C29" s="32">
        <f>C30+C31</f>
        <v>663700</v>
      </c>
    </row>
    <row r="30" spans="1:3" ht="76.5" x14ac:dyDescent="0.2">
      <c r="A30" s="179" t="s">
        <v>34</v>
      </c>
      <c r="B30" s="179" t="s">
        <v>35</v>
      </c>
      <c r="C30" s="180">
        <v>660000</v>
      </c>
    </row>
    <row r="31" spans="1:3" ht="63.75" x14ac:dyDescent="0.2">
      <c r="A31" s="178" t="s">
        <v>385</v>
      </c>
      <c r="B31" s="178" t="s">
        <v>386</v>
      </c>
      <c r="C31" s="30">
        <v>3700</v>
      </c>
    </row>
    <row r="32" spans="1:3" x14ac:dyDescent="0.2">
      <c r="A32" s="19" t="s">
        <v>36</v>
      </c>
      <c r="B32" s="19" t="s">
        <v>37</v>
      </c>
      <c r="C32" s="20">
        <f>C33</f>
        <v>99353743</v>
      </c>
    </row>
    <row r="33" spans="1:3" ht="25.5" x14ac:dyDescent="0.2">
      <c r="A33" s="26" t="s">
        <v>112</v>
      </c>
      <c r="B33" s="26" t="s">
        <v>38</v>
      </c>
      <c r="C33" s="27">
        <f>SUM(C34:C43)</f>
        <v>99353743</v>
      </c>
    </row>
    <row r="34" spans="1:3" ht="25.5" x14ac:dyDescent="0.2">
      <c r="A34" s="33" t="s">
        <v>109</v>
      </c>
      <c r="B34" s="178" t="s">
        <v>39</v>
      </c>
      <c r="C34" s="30">
        <v>6961000</v>
      </c>
    </row>
    <row r="35" spans="1:3" ht="38.25" x14ac:dyDescent="0.2">
      <c r="A35" s="33" t="s">
        <v>107</v>
      </c>
      <c r="B35" s="178" t="s">
        <v>106</v>
      </c>
      <c r="C35" s="30">
        <f>243919+13298</f>
        <v>257217</v>
      </c>
    </row>
    <row r="36" spans="1:3" ht="114.75" x14ac:dyDescent="0.2">
      <c r="A36" s="33" t="s">
        <v>261</v>
      </c>
      <c r="B36" s="178" t="s">
        <v>262</v>
      </c>
      <c r="C36" s="30">
        <v>74675040</v>
      </c>
    </row>
    <row r="37" spans="1:3" ht="89.25" x14ac:dyDescent="0.2">
      <c r="A37" s="33" t="s">
        <v>263</v>
      </c>
      <c r="B37" s="178" t="s">
        <v>264</v>
      </c>
      <c r="C37" s="30">
        <v>903209</v>
      </c>
    </row>
    <row r="38" spans="1:3" ht="63.75" x14ac:dyDescent="0.2">
      <c r="A38" s="33" t="s">
        <v>265</v>
      </c>
      <c r="B38" s="178" t="s">
        <v>266</v>
      </c>
      <c r="C38" s="34">
        <f>1479988+1182394+3420000</f>
        <v>6082382</v>
      </c>
    </row>
    <row r="39" spans="1:3" ht="51" x14ac:dyDescent="0.2">
      <c r="A39" s="33" t="s">
        <v>361</v>
      </c>
      <c r="B39" s="178" t="s">
        <v>362</v>
      </c>
      <c r="C39" s="34">
        <v>1855544</v>
      </c>
    </row>
    <row r="40" spans="1:3" ht="63.75" x14ac:dyDescent="0.2">
      <c r="A40" s="33" t="s">
        <v>108</v>
      </c>
      <c r="B40" s="178" t="s">
        <v>3</v>
      </c>
      <c r="C40" s="34">
        <v>300000</v>
      </c>
    </row>
    <row r="41" spans="1:3" ht="51" x14ac:dyDescent="0.2">
      <c r="A41" s="33" t="s">
        <v>366</v>
      </c>
      <c r="B41" s="178" t="s">
        <v>367</v>
      </c>
      <c r="C41" s="34">
        <v>180000</v>
      </c>
    </row>
    <row r="42" spans="1:3" ht="51" x14ac:dyDescent="0.2">
      <c r="A42" s="33" t="s">
        <v>370</v>
      </c>
      <c r="B42" s="178" t="s">
        <v>371</v>
      </c>
      <c r="C42" s="34">
        <f>7500000+574251</f>
        <v>8074251</v>
      </c>
    </row>
    <row r="43" spans="1:3" ht="63.75" x14ac:dyDescent="0.2">
      <c r="A43" s="33" t="s">
        <v>376</v>
      </c>
      <c r="B43" s="178" t="s">
        <v>377</v>
      </c>
      <c r="C43" s="34">
        <v>65100</v>
      </c>
    </row>
    <row r="44" spans="1:3" x14ac:dyDescent="0.2">
      <c r="A44" s="186" t="s">
        <v>40</v>
      </c>
      <c r="B44" s="186"/>
      <c r="C44" s="35">
        <f>C12+C32</f>
        <v>104962443</v>
      </c>
    </row>
  </sheetData>
  <sheetProtection selectLockedCells="1" selectUnlockedCells="1"/>
  <mergeCells count="11">
    <mergeCell ref="A44:B44"/>
    <mergeCell ref="A10:A11"/>
    <mergeCell ref="B10:B11"/>
    <mergeCell ref="C10:C11"/>
    <mergeCell ref="A2:C2"/>
    <mergeCell ref="A3:C3"/>
    <mergeCell ref="A4:C4"/>
    <mergeCell ref="A7:C7"/>
    <mergeCell ref="A8:C8"/>
    <mergeCell ref="A5:C5"/>
    <mergeCell ref="B6:C6"/>
  </mergeCells>
  <pageMargins left="0.74803149606299213"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view="pageBreakPreview" zoomScale="90" zoomScaleNormal="75" zoomScaleSheetLayoutView="90" workbookViewId="0">
      <selection activeCell="B14" sqref="B14"/>
    </sheetView>
  </sheetViews>
  <sheetFormatPr defaultRowHeight="12.75" x14ac:dyDescent="0.2"/>
  <cols>
    <col min="1" max="1" width="24.28515625" customWidth="1"/>
    <col min="2" max="2" width="36.140625" customWidth="1"/>
    <col min="3" max="3" width="14.140625" customWidth="1"/>
    <col min="4" max="4" width="13.28515625" customWidth="1"/>
  </cols>
  <sheetData>
    <row r="1" spans="1:9" x14ac:dyDescent="0.2">
      <c r="A1" s="190"/>
      <c r="B1" s="190"/>
      <c r="C1" s="190"/>
      <c r="D1" s="190"/>
    </row>
    <row r="2" spans="1:9" x14ac:dyDescent="0.2">
      <c r="A2" s="183" t="s">
        <v>127</v>
      </c>
      <c r="B2" s="183"/>
      <c r="C2" s="183"/>
      <c r="D2" s="183"/>
    </row>
    <row r="3" spans="1:9" x14ac:dyDescent="0.2">
      <c r="A3" s="183" t="s">
        <v>98</v>
      </c>
      <c r="B3" s="183"/>
      <c r="C3" s="183"/>
      <c r="D3" s="183"/>
    </row>
    <row r="4" spans="1:9" x14ac:dyDescent="0.2">
      <c r="A4" s="183" t="s">
        <v>0</v>
      </c>
      <c r="B4" s="183"/>
      <c r="C4" s="183"/>
      <c r="D4" s="183"/>
    </row>
    <row r="5" spans="1:9" x14ac:dyDescent="0.2">
      <c r="A5" s="183" t="s">
        <v>363</v>
      </c>
      <c r="B5" s="183"/>
      <c r="C5" s="183"/>
      <c r="D5" s="183"/>
    </row>
    <row r="6" spans="1:9" ht="15.6" customHeight="1" x14ac:dyDescent="0.2">
      <c r="A6" s="171"/>
      <c r="B6" s="171"/>
      <c r="C6" s="183" t="s">
        <v>387</v>
      </c>
      <c r="D6" s="183"/>
    </row>
    <row r="7" spans="1:9" ht="48" customHeight="1" x14ac:dyDescent="0.2">
      <c r="A7" s="188" t="s">
        <v>310</v>
      </c>
      <c r="B7" s="188"/>
      <c r="C7" s="188"/>
      <c r="D7" s="188"/>
      <c r="E7" s="1"/>
      <c r="F7" s="1"/>
      <c r="G7" s="1"/>
      <c r="H7" s="1"/>
      <c r="I7" s="1"/>
    </row>
    <row r="8" spans="1:9" ht="14.1" customHeight="1" x14ac:dyDescent="0.2">
      <c r="A8" s="189"/>
      <c r="B8" s="189"/>
      <c r="C8" s="189"/>
      <c r="D8" s="16"/>
      <c r="E8" s="1"/>
      <c r="F8" s="1"/>
      <c r="G8" s="1"/>
      <c r="H8" s="1"/>
      <c r="I8" s="1"/>
    </row>
    <row r="9" spans="1:9" x14ac:dyDescent="0.2">
      <c r="A9" s="16"/>
      <c r="B9" s="37"/>
      <c r="C9" s="36"/>
      <c r="D9" s="18" t="s">
        <v>4</v>
      </c>
    </row>
    <row r="10" spans="1:9" ht="15.6" customHeight="1" x14ac:dyDescent="0.2">
      <c r="A10" s="191" t="s">
        <v>5</v>
      </c>
      <c r="B10" s="191" t="s">
        <v>2</v>
      </c>
      <c r="C10" s="191" t="s">
        <v>312</v>
      </c>
      <c r="D10" s="191" t="s">
        <v>313</v>
      </c>
    </row>
    <row r="11" spans="1:9" ht="26.45" customHeight="1" x14ac:dyDescent="0.2">
      <c r="A11" s="191"/>
      <c r="B11" s="191"/>
      <c r="C11" s="191"/>
      <c r="D11" s="191"/>
    </row>
    <row r="12" spans="1:9" x14ac:dyDescent="0.2">
      <c r="A12" s="31" t="s">
        <v>6</v>
      </c>
      <c r="B12" s="31" t="s">
        <v>7</v>
      </c>
      <c r="C12" s="32">
        <f>C13+C26+C31+C33+C15+C24</f>
        <v>5317000</v>
      </c>
      <c r="D12" s="32">
        <f>D13+D26+D31+D33+D15+D24</f>
        <v>5493000</v>
      </c>
    </row>
    <row r="13" spans="1:9" x14ac:dyDescent="0.2">
      <c r="A13" s="31" t="s">
        <v>8</v>
      </c>
      <c r="B13" s="31" t="s">
        <v>9</v>
      </c>
      <c r="C13" s="32">
        <f>C14</f>
        <v>355000</v>
      </c>
      <c r="D13" s="32">
        <f>D14</f>
        <v>373000</v>
      </c>
    </row>
    <row r="14" spans="1:9" ht="89.25" x14ac:dyDescent="0.2">
      <c r="A14" s="175" t="s">
        <v>10</v>
      </c>
      <c r="B14" s="175" t="s">
        <v>11</v>
      </c>
      <c r="C14" s="30">
        <v>355000</v>
      </c>
      <c r="D14" s="30">
        <v>373000</v>
      </c>
    </row>
    <row r="15" spans="1:9" ht="25.5" x14ac:dyDescent="0.2">
      <c r="A15" s="31" t="s">
        <v>12</v>
      </c>
      <c r="B15" s="31" t="s">
        <v>13</v>
      </c>
      <c r="C15" s="32">
        <f>C16+C21+C22+C23</f>
        <v>948000</v>
      </c>
      <c r="D15" s="32">
        <f>D16+D21+D22+D23</f>
        <v>986000</v>
      </c>
    </row>
    <row r="16" spans="1:9" ht="46.9" customHeight="1" x14ac:dyDescent="0.2">
      <c r="A16" s="175" t="s">
        <v>119</v>
      </c>
      <c r="B16" s="175" t="s">
        <v>15</v>
      </c>
      <c r="C16" s="30">
        <v>440000</v>
      </c>
      <c r="D16" s="30">
        <v>460000</v>
      </c>
    </row>
    <row r="17" spans="1:4" ht="68.25" hidden="1" customHeight="1" x14ac:dyDescent="0.2">
      <c r="A17" s="31" t="s">
        <v>14</v>
      </c>
      <c r="B17" s="175" t="s">
        <v>15</v>
      </c>
      <c r="C17" s="30">
        <v>3</v>
      </c>
      <c r="D17" s="30">
        <v>3</v>
      </c>
    </row>
    <row r="18" spans="1:4" ht="104.25" hidden="1" customHeight="1" x14ac:dyDescent="0.2">
      <c r="A18" s="31" t="s">
        <v>16</v>
      </c>
      <c r="B18" s="175" t="s">
        <v>17</v>
      </c>
      <c r="C18" s="30">
        <v>570</v>
      </c>
      <c r="D18" s="30">
        <v>589</v>
      </c>
    </row>
    <row r="19" spans="1:4" ht="102.75" hidden="1" customHeight="1" x14ac:dyDescent="0.2">
      <c r="A19" s="31" t="s">
        <v>18</v>
      </c>
      <c r="B19" s="175" t="s">
        <v>19</v>
      </c>
      <c r="C19" s="30">
        <v>-65</v>
      </c>
      <c r="D19" s="30">
        <v>-66</v>
      </c>
    </row>
    <row r="20" spans="1:4" ht="96.75" hidden="1" customHeight="1" x14ac:dyDescent="0.2">
      <c r="A20" s="31" t="s">
        <v>20</v>
      </c>
      <c r="B20" s="175" t="s">
        <v>21</v>
      </c>
      <c r="C20" s="30">
        <v>440</v>
      </c>
      <c r="D20" s="30">
        <v>460</v>
      </c>
    </row>
    <row r="21" spans="1:4" ht="72.599999999999994" customHeight="1" x14ac:dyDescent="0.2">
      <c r="A21" s="175" t="s">
        <v>120</v>
      </c>
      <c r="B21" s="175" t="s">
        <v>17</v>
      </c>
      <c r="C21" s="30">
        <v>3000</v>
      </c>
      <c r="D21" s="30">
        <v>3000</v>
      </c>
    </row>
    <row r="22" spans="1:4" ht="69.599999999999994" customHeight="1" x14ac:dyDescent="0.2">
      <c r="A22" s="175" t="s">
        <v>121</v>
      </c>
      <c r="B22" s="175" t="s">
        <v>19</v>
      </c>
      <c r="C22" s="30">
        <v>570000</v>
      </c>
      <c r="D22" s="30">
        <v>589000</v>
      </c>
    </row>
    <row r="23" spans="1:4" ht="76.5" x14ac:dyDescent="0.2">
      <c r="A23" s="175" t="s">
        <v>122</v>
      </c>
      <c r="B23" s="175" t="s">
        <v>21</v>
      </c>
      <c r="C23" s="30">
        <v>-65000</v>
      </c>
      <c r="D23" s="30">
        <v>-66000</v>
      </c>
    </row>
    <row r="24" spans="1:4" x14ac:dyDescent="0.2">
      <c r="A24" s="31" t="s">
        <v>306</v>
      </c>
      <c r="B24" s="31" t="s">
        <v>307</v>
      </c>
      <c r="C24" s="32">
        <f>C25</f>
        <v>22000</v>
      </c>
      <c r="D24" s="32">
        <f>D25</f>
        <v>22000</v>
      </c>
    </row>
    <row r="25" spans="1:4" x14ac:dyDescent="0.2">
      <c r="A25" s="175" t="s">
        <v>308</v>
      </c>
      <c r="B25" s="175" t="s">
        <v>309</v>
      </c>
      <c r="C25" s="30">
        <v>22000</v>
      </c>
      <c r="D25" s="30">
        <v>22000</v>
      </c>
    </row>
    <row r="26" spans="1:4" x14ac:dyDescent="0.2">
      <c r="A26" s="31" t="s">
        <v>22</v>
      </c>
      <c r="B26" s="31" t="s">
        <v>23</v>
      </c>
      <c r="C26" s="32">
        <f>C27+C28</f>
        <v>3337000</v>
      </c>
      <c r="D26" s="32">
        <f>D27+D28</f>
        <v>3457000</v>
      </c>
    </row>
    <row r="27" spans="1:4" ht="57.6" customHeight="1" x14ac:dyDescent="0.2">
      <c r="A27" s="175" t="s">
        <v>24</v>
      </c>
      <c r="B27" s="175" t="s">
        <v>25</v>
      </c>
      <c r="C27" s="30">
        <v>937000</v>
      </c>
      <c r="D27" s="30">
        <v>957000</v>
      </c>
    </row>
    <row r="28" spans="1:4" x14ac:dyDescent="0.2">
      <c r="A28" s="38" t="s">
        <v>26</v>
      </c>
      <c r="B28" s="38" t="s">
        <v>27</v>
      </c>
      <c r="C28" s="32">
        <f>C29+C30</f>
        <v>2400000</v>
      </c>
      <c r="D28" s="32">
        <f>D29+D30</f>
        <v>2500000</v>
      </c>
    </row>
    <row r="29" spans="1:4" ht="56.45" customHeight="1" x14ac:dyDescent="0.2">
      <c r="A29" s="39" t="s">
        <v>28</v>
      </c>
      <c r="B29" s="175" t="s">
        <v>29</v>
      </c>
      <c r="C29" s="30">
        <v>1300000</v>
      </c>
      <c r="D29" s="30">
        <v>1350000</v>
      </c>
    </row>
    <row r="30" spans="1:4" ht="54.6" customHeight="1" x14ac:dyDescent="0.2">
      <c r="A30" s="39" t="s">
        <v>30</v>
      </c>
      <c r="B30" s="39" t="s">
        <v>31</v>
      </c>
      <c r="C30" s="40">
        <v>1100000</v>
      </c>
      <c r="D30" s="40">
        <v>1150000</v>
      </c>
    </row>
    <row r="31" spans="1:4" x14ac:dyDescent="0.2">
      <c r="A31" s="31" t="s">
        <v>110</v>
      </c>
      <c r="B31" s="31" t="s">
        <v>32</v>
      </c>
      <c r="C31" s="32">
        <f>C32</f>
        <v>5000</v>
      </c>
      <c r="D31" s="32">
        <f>D32</f>
        <v>5000</v>
      </c>
    </row>
    <row r="32" spans="1:4" ht="98.45" customHeight="1" x14ac:dyDescent="0.2">
      <c r="A32" s="28" t="s">
        <v>118</v>
      </c>
      <c r="B32" s="29" t="s">
        <v>117</v>
      </c>
      <c r="C32" s="30">
        <v>5000</v>
      </c>
      <c r="D32" s="30">
        <v>5000</v>
      </c>
    </row>
    <row r="33" spans="1:4" ht="38.25" x14ac:dyDescent="0.2">
      <c r="A33" s="31" t="s">
        <v>111</v>
      </c>
      <c r="B33" s="31" t="s">
        <v>33</v>
      </c>
      <c r="C33" s="32">
        <f>C34</f>
        <v>650000</v>
      </c>
      <c r="D33" s="32">
        <f>D34</f>
        <v>650000</v>
      </c>
    </row>
    <row r="34" spans="1:4" ht="102.6" customHeight="1" x14ac:dyDescent="0.2">
      <c r="A34" s="175" t="s">
        <v>34</v>
      </c>
      <c r="B34" s="175" t="s">
        <v>35</v>
      </c>
      <c r="C34" s="30">
        <v>650000</v>
      </c>
      <c r="D34" s="30">
        <v>650000</v>
      </c>
    </row>
    <row r="35" spans="1:4" x14ac:dyDescent="0.2">
      <c r="A35" s="31" t="s">
        <v>36</v>
      </c>
      <c r="B35" s="31" t="s">
        <v>37</v>
      </c>
      <c r="C35" s="32">
        <f>C36</f>
        <v>8486539</v>
      </c>
      <c r="D35" s="32">
        <f>D36</f>
        <v>2922338</v>
      </c>
    </row>
    <row r="36" spans="1:4" ht="38.25" x14ac:dyDescent="0.2">
      <c r="A36" s="31" t="s">
        <v>112</v>
      </c>
      <c r="B36" s="31" t="s">
        <v>38</v>
      </c>
      <c r="C36" s="32">
        <f>SUM(C37:C40)</f>
        <v>8486539</v>
      </c>
      <c r="D36" s="32">
        <f>SUM(D37:D40)</f>
        <v>2922338</v>
      </c>
    </row>
    <row r="37" spans="1:4" ht="38.25" x14ac:dyDescent="0.2">
      <c r="A37" s="33" t="s">
        <v>109</v>
      </c>
      <c r="B37" s="175" t="s">
        <v>39</v>
      </c>
      <c r="C37" s="30">
        <v>2014000</v>
      </c>
      <c r="D37" s="30">
        <v>0</v>
      </c>
    </row>
    <row r="38" spans="1:4" ht="51" x14ac:dyDescent="0.2">
      <c r="A38" s="33" t="s">
        <v>107</v>
      </c>
      <c r="B38" s="175" t="s">
        <v>106</v>
      </c>
      <c r="C38" s="30">
        <v>251618</v>
      </c>
      <c r="D38" s="30">
        <v>259956</v>
      </c>
    </row>
    <row r="39" spans="1:4" ht="88.9" customHeight="1" x14ac:dyDescent="0.2">
      <c r="A39" s="33" t="s">
        <v>265</v>
      </c>
      <c r="B39" s="175" t="s">
        <v>266</v>
      </c>
      <c r="C39" s="30">
        <f>1479988+1182394</f>
        <v>2662382</v>
      </c>
      <c r="D39" s="30">
        <f>1479988+1182394</f>
        <v>2662382</v>
      </c>
    </row>
    <row r="40" spans="1:4" ht="63.75" x14ac:dyDescent="0.2">
      <c r="A40" s="33" t="s">
        <v>361</v>
      </c>
      <c r="B40" s="175" t="s">
        <v>362</v>
      </c>
      <c r="C40" s="34">
        <v>3558539</v>
      </c>
      <c r="D40">
        <v>0</v>
      </c>
    </row>
    <row r="41" spans="1:4" x14ac:dyDescent="0.2">
      <c r="A41" s="186" t="s">
        <v>40</v>
      </c>
      <c r="B41" s="186"/>
      <c r="C41" s="32">
        <f>C12+C35</f>
        <v>13803539</v>
      </c>
      <c r="D41" s="32">
        <f>D12+D35</f>
        <v>8415338</v>
      </c>
    </row>
  </sheetData>
  <sheetProtection selectLockedCells="1" selectUnlockedCells="1"/>
  <mergeCells count="13">
    <mergeCell ref="C6:D6"/>
    <mergeCell ref="A41:B41"/>
    <mergeCell ref="A1:D1"/>
    <mergeCell ref="A2:D2"/>
    <mergeCell ref="A3:D3"/>
    <mergeCell ref="A4:D4"/>
    <mergeCell ref="A5:D5"/>
    <mergeCell ref="A7:D7"/>
    <mergeCell ref="A8:C8"/>
    <mergeCell ref="A10:A11"/>
    <mergeCell ref="B10:B11"/>
    <mergeCell ref="C10:C11"/>
    <mergeCell ref="D10:D11"/>
  </mergeCells>
  <pageMargins left="0.70866141732283472" right="0.70866141732283472" top="0.74803149606299213" bottom="0.74803149606299213" header="0.31496062992125984" footer="0.31496062992125984"/>
  <pageSetup paperSize="9" firstPageNumber="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8"/>
  <sheetViews>
    <sheetView view="pageBreakPreview" zoomScale="90" zoomScaleNormal="75" zoomScaleSheetLayoutView="90" workbookViewId="0">
      <selection activeCell="B10" sqref="B10"/>
    </sheetView>
  </sheetViews>
  <sheetFormatPr defaultRowHeight="12.75" x14ac:dyDescent="0.2"/>
  <cols>
    <col min="1" max="1" width="8.42578125" customWidth="1"/>
    <col min="2" max="2" width="63.28515625" customWidth="1"/>
    <col min="3" max="3" width="17.140625" customWidth="1"/>
  </cols>
  <sheetData>
    <row r="1" spans="1:3" x14ac:dyDescent="0.2">
      <c r="A1" s="12"/>
      <c r="B1" s="12"/>
      <c r="C1" s="7"/>
    </row>
    <row r="2" spans="1:3" x14ac:dyDescent="0.2">
      <c r="A2" s="183" t="s">
        <v>94</v>
      </c>
      <c r="B2" s="183"/>
      <c r="C2" s="183"/>
    </row>
    <row r="3" spans="1:3" x14ac:dyDescent="0.2">
      <c r="A3" s="183" t="s">
        <v>98</v>
      </c>
      <c r="B3" s="183"/>
      <c r="C3" s="183"/>
    </row>
    <row r="4" spans="1:3" x14ac:dyDescent="0.2">
      <c r="A4" s="183" t="s">
        <v>0</v>
      </c>
      <c r="B4" s="183"/>
      <c r="C4" s="183"/>
    </row>
    <row r="5" spans="1:3" x14ac:dyDescent="0.2">
      <c r="A5" s="183" t="s">
        <v>363</v>
      </c>
      <c r="B5" s="183"/>
      <c r="C5" s="183"/>
    </row>
    <row r="6" spans="1:3" ht="17.45" customHeight="1" x14ac:dyDescent="0.2">
      <c r="A6" s="16"/>
      <c r="B6" s="183" t="s">
        <v>387</v>
      </c>
      <c r="C6" s="183"/>
    </row>
    <row r="7" spans="1:3" ht="58.5" customHeight="1" x14ac:dyDescent="0.2">
      <c r="A7" s="193" t="s">
        <v>314</v>
      </c>
      <c r="B7" s="193"/>
      <c r="C7" s="193"/>
    </row>
    <row r="8" spans="1:3" ht="18.600000000000001" customHeight="1" x14ac:dyDescent="0.2">
      <c r="A8" s="41"/>
      <c r="B8" s="41"/>
      <c r="C8" s="42" t="s">
        <v>4</v>
      </c>
    </row>
    <row r="9" spans="1:3" x14ac:dyDescent="0.2">
      <c r="A9" s="43" t="s">
        <v>41</v>
      </c>
      <c r="B9" s="43" t="s">
        <v>1</v>
      </c>
      <c r="C9" s="43" t="s">
        <v>305</v>
      </c>
    </row>
    <row r="10" spans="1:3" x14ac:dyDescent="0.2">
      <c r="A10" s="44" t="s">
        <v>42</v>
      </c>
      <c r="B10" s="44" t="s">
        <v>43</v>
      </c>
      <c r="C10" s="45">
        <f>SUM(C11:C16)</f>
        <v>5633660</v>
      </c>
    </row>
    <row r="11" spans="1:3" ht="25.5" x14ac:dyDescent="0.2">
      <c r="A11" s="13" t="s">
        <v>44</v>
      </c>
      <c r="B11" s="13" t="s">
        <v>45</v>
      </c>
      <c r="C11" s="46">
        <v>1062600</v>
      </c>
    </row>
    <row r="12" spans="1:3" ht="38.25" x14ac:dyDescent="0.2">
      <c r="A12" s="13" t="s">
        <v>102</v>
      </c>
      <c r="B12" s="47" t="s">
        <v>101</v>
      </c>
      <c r="C12" s="46">
        <v>30000</v>
      </c>
    </row>
    <row r="13" spans="1:3" ht="38.25" x14ac:dyDescent="0.2">
      <c r="A13" s="13" t="s">
        <v>46</v>
      </c>
      <c r="B13" s="13" t="s">
        <v>47</v>
      </c>
      <c r="C13" s="46">
        <v>3450080</v>
      </c>
    </row>
    <row r="14" spans="1:3" ht="25.5" x14ac:dyDescent="0.2">
      <c r="A14" s="13" t="s">
        <v>48</v>
      </c>
      <c r="B14" s="13" t="s">
        <v>49</v>
      </c>
      <c r="C14" s="46">
        <v>127680</v>
      </c>
    </row>
    <row r="15" spans="1:3" x14ac:dyDescent="0.2">
      <c r="A15" s="13" t="s">
        <v>50</v>
      </c>
      <c r="B15" s="13" t="s">
        <v>51</v>
      </c>
      <c r="C15" s="46">
        <v>20000</v>
      </c>
    </row>
    <row r="16" spans="1:3" x14ac:dyDescent="0.2">
      <c r="A16" s="13" t="s">
        <v>52</v>
      </c>
      <c r="B16" s="13" t="s">
        <v>53</v>
      </c>
      <c r="C16" s="46">
        <v>943300</v>
      </c>
    </row>
    <row r="17" spans="1:3" x14ac:dyDescent="0.2">
      <c r="A17" s="44" t="s">
        <v>54</v>
      </c>
      <c r="B17" s="44" t="s">
        <v>55</v>
      </c>
      <c r="C17" s="45">
        <f>C18</f>
        <v>257217</v>
      </c>
    </row>
    <row r="18" spans="1:3" x14ac:dyDescent="0.2">
      <c r="A18" s="13" t="s">
        <v>56</v>
      </c>
      <c r="B18" s="13" t="s">
        <v>57</v>
      </c>
      <c r="C18" s="46">
        <f>243919+13298</f>
        <v>257217</v>
      </c>
    </row>
    <row r="19" spans="1:3" x14ac:dyDescent="0.2">
      <c r="A19" s="44" t="s">
        <v>58</v>
      </c>
      <c r="B19" s="44" t="s">
        <v>59</v>
      </c>
      <c r="C19" s="45">
        <f>C20</f>
        <v>150400</v>
      </c>
    </row>
    <row r="20" spans="1:3" ht="25.5" x14ac:dyDescent="0.2">
      <c r="A20" s="13" t="s">
        <v>125</v>
      </c>
      <c r="B20" s="48" t="s">
        <v>126</v>
      </c>
      <c r="C20" s="46">
        <v>150400</v>
      </c>
    </row>
    <row r="21" spans="1:3" x14ac:dyDescent="0.2">
      <c r="A21" s="44" t="s">
        <v>60</v>
      </c>
      <c r="B21" s="49" t="s">
        <v>61</v>
      </c>
      <c r="C21" s="45">
        <f>C22+C23</f>
        <v>7579534.6100000003</v>
      </c>
    </row>
    <row r="22" spans="1:3" x14ac:dyDescent="0.2">
      <c r="A22" s="13" t="s">
        <v>62</v>
      </c>
      <c r="B22" s="48" t="s">
        <v>63</v>
      </c>
      <c r="C22" s="46">
        <v>7552034.6100000003</v>
      </c>
    </row>
    <row r="23" spans="1:3" x14ac:dyDescent="0.2">
      <c r="A23" s="13" t="s">
        <v>280</v>
      </c>
      <c r="B23" s="48" t="s">
        <v>281</v>
      </c>
      <c r="C23" s="46">
        <v>27500</v>
      </c>
    </row>
    <row r="24" spans="1:3" x14ac:dyDescent="0.2">
      <c r="A24" s="44" t="s">
        <v>64</v>
      </c>
      <c r="B24" s="44" t="s">
        <v>65</v>
      </c>
      <c r="C24" s="45">
        <f>C25+C26+C27+C28</f>
        <v>90824175.160000011</v>
      </c>
    </row>
    <row r="25" spans="1:3" x14ac:dyDescent="0.2">
      <c r="A25" s="13" t="s">
        <v>66</v>
      </c>
      <c r="B25" s="13" t="s">
        <v>67</v>
      </c>
      <c r="C25" s="46">
        <v>75912764.260000005</v>
      </c>
    </row>
    <row r="26" spans="1:3" x14ac:dyDescent="0.2">
      <c r="A26" s="13" t="s">
        <v>68</v>
      </c>
      <c r="B26" s="13" t="s">
        <v>69</v>
      </c>
      <c r="C26" s="46">
        <v>6005</v>
      </c>
    </row>
    <row r="27" spans="1:3" x14ac:dyDescent="0.2">
      <c r="A27" s="13" t="s">
        <v>70</v>
      </c>
      <c r="B27" s="13" t="s">
        <v>71</v>
      </c>
      <c r="C27" s="46">
        <v>14368665.9</v>
      </c>
    </row>
    <row r="28" spans="1:3" x14ac:dyDescent="0.2">
      <c r="A28" s="13" t="s">
        <v>72</v>
      </c>
      <c r="B28" s="13" t="s">
        <v>73</v>
      </c>
      <c r="C28" s="46">
        <v>536740</v>
      </c>
    </row>
    <row r="29" spans="1:3" x14ac:dyDescent="0.2">
      <c r="A29" s="44" t="s">
        <v>74</v>
      </c>
      <c r="B29" s="44" t="s">
        <v>75</v>
      </c>
      <c r="C29" s="45">
        <f>C31+C30</f>
        <v>167700</v>
      </c>
    </row>
    <row r="30" spans="1:3" ht="25.5" x14ac:dyDescent="0.2">
      <c r="A30" s="13" t="s">
        <v>115</v>
      </c>
      <c r="B30" s="13" t="s">
        <v>116</v>
      </c>
      <c r="C30" s="46">
        <v>17700</v>
      </c>
    </row>
    <row r="31" spans="1:3" x14ac:dyDescent="0.2">
      <c r="A31" s="13" t="s">
        <v>76</v>
      </c>
      <c r="B31" s="13" t="s">
        <v>77</v>
      </c>
      <c r="C31" s="46">
        <v>150000</v>
      </c>
    </row>
    <row r="32" spans="1:3" x14ac:dyDescent="0.2">
      <c r="A32" s="44" t="s">
        <v>78</v>
      </c>
      <c r="B32" s="44" t="s">
        <v>79</v>
      </c>
      <c r="C32" s="45">
        <f>C33</f>
        <v>370000</v>
      </c>
    </row>
    <row r="33" spans="1:3" x14ac:dyDescent="0.2">
      <c r="A33" s="13" t="s">
        <v>80</v>
      </c>
      <c r="B33" s="13" t="s">
        <v>81</v>
      </c>
      <c r="C33" s="46">
        <v>370000</v>
      </c>
    </row>
    <row r="34" spans="1:3" x14ac:dyDescent="0.2">
      <c r="A34" s="44" t="s">
        <v>99</v>
      </c>
      <c r="B34" s="44" t="s">
        <v>100</v>
      </c>
      <c r="C34" s="45">
        <f>C35</f>
        <v>50000</v>
      </c>
    </row>
    <row r="35" spans="1:3" x14ac:dyDescent="0.2">
      <c r="A35" s="13" t="s">
        <v>113</v>
      </c>
      <c r="B35" s="13" t="s">
        <v>114</v>
      </c>
      <c r="C35" s="46">
        <v>50000</v>
      </c>
    </row>
    <row r="36" spans="1:3" x14ac:dyDescent="0.2">
      <c r="A36" s="44" t="s">
        <v>82</v>
      </c>
      <c r="B36" s="44" t="s">
        <v>83</v>
      </c>
      <c r="C36" s="45">
        <f>C37</f>
        <v>80000</v>
      </c>
    </row>
    <row r="37" spans="1:3" x14ac:dyDescent="0.2">
      <c r="A37" s="13" t="s">
        <v>84</v>
      </c>
      <c r="B37" s="13" t="s">
        <v>85</v>
      </c>
      <c r="C37" s="46">
        <v>80000</v>
      </c>
    </row>
    <row r="38" spans="1:3" x14ac:dyDescent="0.2">
      <c r="A38" s="192" t="s">
        <v>86</v>
      </c>
      <c r="B38" s="192"/>
      <c r="C38" s="45">
        <f>C10+C17+C19+C21+C24+C29+C32+C36+C34</f>
        <v>105112686.77000001</v>
      </c>
    </row>
  </sheetData>
  <sheetProtection selectLockedCells="1" selectUnlockedCells="1"/>
  <mergeCells count="7">
    <mergeCell ref="A38:B38"/>
    <mergeCell ref="A7:C7"/>
    <mergeCell ref="A4:C4"/>
    <mergeCell ref="A2:C2"/>
    <mergeCell ref="A3:C3"/>
    <mergeCell ref="A5:C5"/>
    <mergeCell ref="B6:C6"/>
  </mergeCells>
  <pageMargins left="0.70866141732283472" right="0.70866141732283472" top="0.74803149606299213" bottom="0.74803149606299213" header="0.31496062992125984" footer="0.31496062992125984"/>
  <pageSetup paperSize="9" firstPageNumber="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6"/>
  <sheetViews>
    <sheetView view="pageBreakPreview" zoomScale="90" zoomScaleNormal="75" zoomScaleSheetLayoutView="90" workbookViewId="0">
      <selection activeCell="B22" sqref="B22"/>
    </sheetView>
  </sheetViews>
  <sheetFormatPr defaultRowHeight="12.75" x14ac:dyDescent="0.2"/>
  <cols>
    <col min="1" max="1" width="8.42578125" customWidth="1"/>
    <col min="2" max="2" width="52.7109375" customWidth="1"/>
    <col min="3" max="3" width="13.85546875" customWidth="1"/>
    <col min="4" max="4" width="13.28515625" customWidth="1"/>
  </cols>
  <sheetData>
    <row r="1" spans="1:4" x14ac:dyDescent="0.2">
      <c r="A1" s="190"/>
      <c r="B1" s="190"/>
      <c r="C1" s="190"/>
      <c r="D1" s="190"/>
    </row>
    <row r="2" spans="1:4" x14ac:dyDescent="0.2">
      <c r="A2" s="183" t="s">
        <v>95</v>
      </c>
      <c r="B2" s="183"/>
      <c r="C2" s="183"/>
      <c r="D2" s="183"/>
    </row>
    <row r="3" spans="1:4" x14ac:dyDescent="0.2">
      <c r="A3" s="183" t="s">
        <v>98</v>
      </c>
      <c r="B3" s="183"/>
      <c r="C3" s="183"/>
      <c r="D3" s="183"/>
    </row>
    <row r="4" spans="1:4" x14ac:dyDescent="0.2">
      <c r="A4" s="183" t="s">
        <v>0</v>
      </c>
      <c r="B4" s="183"/>
      <c r="C4" s="183"/>
      <c r="D4" s="183"/>
    </row>
    <row r="5" spans="1:4" x14ac:dyDescent="0.2">
      <c r="A5" s="183" t="s">
        <v>363</v>
      </c>
      <c r="B5" s="183"/>
      <c r="C5" s="183"/>
      <c r="D5" s="183"/>
    </row>
    <row r="6" spans="1:4" ht="13.9" customHeight="1" x14ac:dyDescent="0.2">
      <c r="A6" s="16"/>
      <c r="B6" s="36"/>
      <c r="C6" s="183" t="s">
        <v>387</v>
      </c>
      <c r="D6" s="183"/>
    </row>
    <row r="7" spans="1:4" ht="58.5" customHeight="1" x14ac:dyDescent="0.2">
      <c r="A7" s="196" t="s">
        <v>315</v>
      </c>
      <c r="B7" s="196"/>
      <c r="C7" s="196"/>
      <c r="D7" s="196"/>
    </row>
    <row r="8" spans="1:4" ht="18.600000000000001" customHeight="1" x14ac:dyDescent="0.2">
      <c r="A8" s="50"/>
      <c r="B8" s="50"/>
      <c r="C8" s="36"/>
      <c r="D8" s="51" t="s">
        <v>4</v>
      </c>
    </row>
    <row r="9" spans="1:4" ht="29.45" customHeight="1" x14ac:dyDescent="0.2">
      <c r="A9" s="43" t="s">
        <v>41</v>
      </c>
      <c r="B9" s="43" t="s">
        <v>1</v>
      </c>
      <c r="C9" s="43" t="s">
        <v>312</v>
      </c>
      <c r="D9" s="43" t="s">
        <v>313</v>
      </c>
    </row>
    <row r="10" spans="1:4" x14ac:dyDescent="0.2">
      <c r="A10" s="44" t="s">
        <v>42</v>
      </c>
      <c r="B10" s="44" t="s">
        <v>43</v>
      </c>
      <c r="C10" s="45">
        <f>SUM(C11:C14)</f>
        <v>4715000</v>
      </c>
      <c r="D10" s="45">
        <f>SUM(D11:D14)</f>
        <v>4166000</v>
      </c>
    </row>
    <row r="11" spans="1:4" ht="25.5" x14ac:dyDescent="0.2">
      <c r="A11" s="13" t="s">
        <v>44</v>
      </c>
      <c r="B11" s="13" t="s">
        <v>45</v>
      </c>
      <c r="C11" s="46">
        <v>886000</v>
      </c>
      <c r="D11" s="46">
        <v>886000</v>
      </c>
    </row>
    <row r="12" spans="1:4" ht="38.25" x14ac:dyDescent="0.2">
      <c r="A12" s="13" t="s">
        <v>46</v>
      </c>
      <c r="B12" s="13" t="s">
        <v>47</v>
      </c>
      <c r="C12" s="46">
        <v>3321000</v>
      </c>
      <c r="D12" s="46">
        <v>3260000</v>
      </c>
    </row>
    <row r="13" spans="1:4" x14ac:dyDescent="0.2">
      <c r="A13" s="13" t="s">
        <v>50</v>
      </c>
      <c r="B13" s="13" t="s">
        <v>51</v>
      </c>
      <c r="C13" s="46">
        <v>20000</v>
      </c>
      <c r="D13" s="46">
        <v>20000</v>
      </c>
    </row>
    <row r="14" spans="1:4" x14ac:dyDescent="0.2">
      <c r="A14" s="13" t="s">
        <v>52</v>
      </c>
      <c r="B14" s="13" t="s">
        <v>53</v>
      </c>
      <c r="C14" s="46">
        <v>488000</v>
      </c>
      <c r="D14" s="46">
        <v>0</v>
      </c>
    </row>
    <row r="15" spans="1:4" x14ac:dyDescent="0.2">
      <c r="A15" s="44" t="s">
        <v>54</v>
      </c>
      <c r="B15" s="44" t="s">
        <v>55</v>
      </c>
      <c r="C15" s="45">
        <f>C16</f>
        <v>251618</v>
      </c>
      <c r="D15" s="45">
        <f>D16</f>
        <v>259956</v>
      </c>
    </row>
    <row r="16" spans="1:4" x14ac:dyDescent="0.2">
      <c r="A16" s="13" t="s">
        <v>56</v>
      </c>
      <c r="B16" s="13" t="s">
        <v>57</v>
      </c>
      <c r="C16" s="46">
        <v>251618</v>
      </c>
      <c r="D16" s="46">
        <v>259956</v>
      </c>
    </row>
    <row r="17" spans="1:4" x14ac:dyDescent="0.2">
      <c r="A17" s="44" t="s">
        <v>60</v>
      </c>
      <c r="B17" s="49" t="s">
        <v>61</v>
      </c>
      <c r="C17" s="45">
        <f>C18</f>
        <v>3610382</v>
      </c>
      <c r="D17" s="45">
        <f>D18</f>
        <v>3648382</v>
      </c>
    </row>
    <row r="18" spans="1:4" x14ac:dyDescent="0.2">
      <c r="A18" s="13" t="s">
        <v>62</v>
      </c>
      <c r="B18" s="48" t="s">
        <v>63</v>
      </c>
      <c r="C18" s="46">
        <v>3610382</v>
      </c>
      <c r="D18" s="46">
        <v>3648382</v>
      </c>
    </row>
    <row r="19" spans="1:4" x14ac:dyDescent="0.2">
      <c r="A19" s="44" t="s">
        <v>64</v>
      </c>
      <c r="B19" s="44" t="s">
        <v>65</v>
      </c>
      <c r="C19" s="45">
        <f>C20+C21</f>
        <v>4993264</v>
      </c>
      <c r="D19" s="45">
        <f>D20+D21</f>
        <v>16350</v>
      </c>
    </row>
    <row r="20" spans="1:4" x14ac:dyDescent="0.2">
      <c r="A20" s="13" t="s">
        <v>70</v>
      </c>
      <c r="B20" s="13" t="s">
        <v>71</v>
      </c>
      <c r="C20" s="46">
        <f>1034725+3558539</f>
        <v>4593264</v>
      </c>
      <c r="D20" s="46">
        <v>16350</v>
      </c>
    </row>
    <row r="21" spans="1:4" ht="25.5" x14ac:dyDescent="0.2">
      <c r="A21" s="13" t="s">
        <v>72</v>
      </c>
      <c r="B21" s="13" t="s">
        <v>73</v>
      </c>
      <c r="C21" s="46">
        <v>400000</v>
      </c>
      <c r="D21" s="46">
        <v>0</v>
      </c>
    </row>
    <row r="22" spans="1:4" x14ac:dyDescent="0.2">
      <c r="A22" s="44" t="s">
        <v>99</v>
      </c>
      <c r="B22" s="44" t="s">
        <v>100</v>
      </c>
      <c r="C22" s="45">
        <f>C23</f>
        <v>50000</v>
      </c>
      <c r="D22" s="45">
        <f>D23</f>
        <v>50000</v>
      </c>
    </row>
    <row r="23" spans="1:4" x14ac:dyDescent="0.2">
      <c r="A23" s="159" t="s">
        <v>113</v>
      </c>
      <c r="B23" s="159" t="s">
        <v>114</v>
      </c>
      <c r="C23" s="160">
        <v>50000</v>
      </c>
      <c r="D23" s="160">
        <v>50000</v>
      </c>
    </row>
    <row r="24" spans="1:4" x14ac:dyDescent="0.2">
      <c r="A24" s="194" t="s">
        <v>97</v>
      </c>
      <c r="B24" s="195"/>
      <c r="C24" s="161">
        <f>C10+C15+C17+C19+C22</f>
        <v>13620264</v>
      </c>
      <c r="D24" s="161">
        <f>D10+D15+D17+D19+D22</f>
        <v>8140688</v>
      </c>
    </row>
    <row r="25" spans="1:4" ht="13.15" customHeight="1" x14ac:dyDescent="0.2">
      <c r="A25" s="194" t="s">
        <v>349</v>
      </c>
      <c r="B25" s="195"/>
      <c r="C25" s="162">
        <v>183275</v>
      </c>
      <c r="D25" s="162">
        <v>274650</v>
      </c>
    </row>
    <row r="26" spans="1:4" x14ac:dyDescent="0.2">
      <c r="A26" s="194" t="s">
        <v>350</v>
      </c>
      <c r="B26" s="195"/>
      <c r="C26" s="162">
        <f>C24+C25</f>
        <v>13803539</v>
      </c>
      <c r="D26" s="162">
        <f>D24+D25</f>
        <v>8415338</v>
      </c>
    </row>
  </sheetData>
  <sheetProtection selectLockedCells="1" selectUnlockedCells="1"/>
  <mergeCells count="10">
    <mergeCell ref="A26:B26"/>
    <mergeCell ref="A7:D7"/>
    <mergeCell ref="A24:B24"/>
    <mergeCell ref="A25:B25"/>
    <mergeCell ref="A1:D1"/>
    <mergeCell ref="A2:D2"/>
    <mergeCell ref="A3:D3"/>
    <mergeCell ref="A4:D4"/>
    <mergeCell ref="A5:D5"/>
    <mergeCell ref="C6:D6"/>
  </mergeCells>
  <pageMargins left="0.70866141732283472" right="0.70866141732283472" top="0.74803149606299213" bottom="0.74803149606299213" header="0.31496062992125984" footer="0.31496062992125984"/>
  <pageSetup paperSize="9" firstPageNumber="0" fitToHeight="0"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0"/>
  <sheetViews>
    <sheetView view="pageBreakPreview" zoomScale="90" zoomScaleNormal="75" zoomScaleSheetLayoutView="90" workbookViewId="0">
      <selection activeCell="C15" sqref="C15"/>
    </sheetView>
  </sheetViews>
  <sheetFormatPr defaultColWidth="8.7109375" defaultRowHeight="15.75" x14ac:dyDescent="0.25"/>
  <cols>
    <col min="1" max="1" width="46.140625" style="4" customWidth="1"/>
    <col min="2" max="2" width="6.7109375" style="4" customWidth="1"/>
    <col min="3" max="3" width="6.140625" style="4" customWidth="1"/>
    <col min="4" max="4" width="14.140625" style="4" customWidth="1"/>
    <col min="5" max="5" width="7.28515625" style="4" customWidth="1"/>
    <col min="6" max="6" width="14.85546875" style="4" customWidth="1"/>
    <col min="7" max="7" width="12.85546875" style="4" customWidth="1"/>
    <col min="8" max="8" width="8.7109375" style="4"/>
    <col min="9" max="9" width="12.85546875" style="4" customWidth="1"/>
    <col min="10" max="16384" width="8.7109375" style="4"/>
  </cols>
  <sheetData>
    <row r="1" spans="1:7" customFormat="1" ht="12.75" x14ac:dyDescent="0.2">
      <c r="A1" s="190"/>
      <c r="B1" s="190"/>
      <c r="C1" s="190"/>
      <c r="D1" s="190"/>
      <c r="E1" s="190"/>
      <c r="F1" s="190"/>
    </row>
    <row r="2" spans="1:7" customFormat="1" ht="12.75" x14ac:dyDescent="0.2">
      <c r="A2" s="183" t="s">
        <v>354</v>
      </c>
      <c r="B2" s="183"/>
      <c r="C2" s="183"/>
      <c r="D2" s="183"/>
      <c r="E2" s="183"/>
      <c r="F2" s="183"/>
    </row>
    <row r="3" spans="1:7" customFormat="1" ht="12.75" x14ac:dyDescent="0.2">
      <c r="A3" s="183" t="s">
        <v>98</v>
      </c>
      <c r="B3" s="183"/>
      <c r="C3" s="183"/>
      <c r="D3" s="183"/>
      <c r="E3" s="183"/>
      <c r="F3" s="183"/>
    </row>
    <row r="4" spans="1:7" customFormat="1" ht="12.75" x14ac:dyDescent="0.2">
      <c r="A4" s="183" t="s">
        <v>0</v>
      </c>
      <c r="B4" s="183"/>
      <c r="C4" s="183"/>
      <c r="D4" s="183"/>
      <c r="E4" s="183"/>
      <c r="F4" s="183"/>
    </row>
    <row r="5" spans="1:7" customFormat="1" ht="12.75" x14ac:dyDescent="0.2">
      <c r="A5" s="183" t="s">
        <v>363</v>
      </c>
      <c r="B5" s="183"/>
      <c r="C5" s="183"/>
      <c r="D5" s="183"/>
      <c r="E5" s="183"/>
      <c r="F5" s="183"/>
    </row>
    <row r="6" spans="1:7" ht="16.899999999999999" customHeight="1" x14ac:dyDescent="0.25">
      <c r="A6" s="183"/>
      <c r="B6" s="183"/>
      <c r="C6" s="169"/>
      <c r="D6" s="183" t="s">
        <v>387</v>
      </c>
      <c r="E6" s="183"/>
      <c r="F6" s="183"/>
    </row>
    <row r="7" spans="1:7" ht="55.15" customHeight="1" x14ac:dyDescent="0.25">
      <c r="A7" s="193" t="s">
        <v>316</v>
      </c>
      <c r="B7" s="193"/>
      <c r="C7" s="193"/>
      <c r="D7" s="193"/>
      <c r="E7" s="193"/>
      <c r="F7" s="193"/>
      <c r="G7" s="5"/>
    </row>
    <row r="8" spans="1:7" x14ac:dyDescent="0.25">
      <c r="A8" s="6"/>
      <c r="B8" s="12"/>
      <c r="C8" s="12"/>
      <c r="D8" s="12"/>
      <c r="E8" s="12"/>
      <c r="F8" s="6" t="s">
        <v>4</v>
      </c>
    </row>
    <row r="9" spans="1:7" x14ac:dyDescent="0.25">
      <c r="A9" s="176" t="s">
        <v>1</v>
      </c>
      <c r="B9" s="43" t="s">
        <v>128</v>
      </c>
      <c r="C9" s="43" t="s">
        <v>129</v>
      </c>
      <c r="D9" s="43" t="s">
        <v>130</v>
      </c>
      <c r="E9" s="52" t="s">
        <v>131</v>
      </c>
      <c r="F9" s="53" t="s">
        <v>305</v>
      </c>
    </row>
    <row r="10" spans="1:7" x14ac:dyDescent="0.25">
      <c r="A10" s="54" t="s">
        <v>43</v>
      </c>
      <c r="B10" s="55" t="s">
        <v>132</v>
      </c>
      <c r="C10" s="55"/>
      <c r="D10" s="55"/>
      <c r="E10" s="55"/>
      <c r="F10" s="56">
        <f>F13+F21+F24+F31+F36+F40</f>
        <v>5633660</v>
      </c>
    </row>
    <row r="11" spans="1:7" ht="25.5" x14ac:dyDescent="0.25">
      <c r="A11" s="54" t="s">
        <v>133</v>
      </c>
      <c r="B11" s="55"/>
      <c r="C11" s="55"/>
      <c r="D11" s="55" t="s">
        <v>134</v>
      </c>
      <c r="E11" s="55"/>
      <c r="F11" s="56">
        <f>F12+F37</f>
        <v>4625260</v>
      </c>
    </row>
    <row r="12" spans="1:7" ht="25.5" x14ac:dyDescent="0.25">
      <c r="A12" s="47" t="s">
        <v>135</v>
      </c>
      <c r="B12" s="57"/>
      <c r="C12" s="57"/>
      <c r="D12" s="57" t="s">
        <v>136</v>
      </c>
      <c r="E12" s="57"/>
      <c r="F12" s="58">
        <f>F14+F22+F25+F32+F34</f>
        <v>4605260</v>
      </c>
    </row>
    <row r="13" spans="1:7" ht="25.5" x14ac:dyDescent="0.25">
      <c r="A13" s="54" t="s">
        <v>137</v>
      </c>
      <c r="B13" s="55"/>
      <c r="C13" s="55" t="s">
        <v>138</v>
      </c>
      <c r="D13" s="55"/>
      <c r="E13" s="55"/>
      <c r="F13" s="56">
        <f>F14+F17</f>
        <v>1062600</v>
      </c>
    </row>
    <row r="14" spans="1:7" ht="25.5" x14ac:dyDescent="0.25">
      <c r="A14" s="47" t="s">
        <v>139</v>
      </c>
      <c r="B14" s="57"/>
      <c r="C14" s="57"/>
      <c r="D14" s="57" t="s">
        <v>140</v>
      </c>
      <c r="E14" s="59"/>
      <c r="F14" s="58">
        <f>F15+F16</f>
        <v>997500</v>
      </c>
    </row>
    <row r="15" spans="1:7" ht="25.5" x14ac:dyDescent="0.25">
      <c r="A15" s="47" t="s">
        <v>141</v>
      </c>
      <c r="B15" s="57"/>
      <c r="C15" s="57"/>
      <c r="D15" s="57"/>
      <c r="E15" s="57" t="s">
        <v>142</v>
      </c>
      <c r="F15" s="58">
        <f>720000+47200</f>
        <v>767200</v>
      </c>
    </row>
    <row r="16" spans="1:7" ht="51" x14ac:dyDescent="0.25">
      <c r="A16" s="47" t="s">
        <v>143</v>
      </c>
      <c r="B16" s="57"/>
      <c r="C16" s="57"/>
      <c r="D16" s="57"/>
      <c r="E16" s="57" t="s">
        <v>144</v>
      </c>
      <c r="F16" s="58">
        <f>217000+13300</f>
        <v>230300</v>
      </c>
    </row>
    <row r="17" spans="1:6" ht="38.25" x14ac:dyDescent="0.25">
      <c r="A17" s="54" t="s">
        <v>274</v>
      </c>
      <c r="B17" s="57"/>
      <c r="C17" s="57"/>
      <c r="D17" s="73" t="s">
        <v>175</v>
      </c>
      <c r="E17" s="57"/>
      <c r="F17" s="56">
        <f>F18</f>
        <v>65100</v>
      </c>
    </row>
    <row r="18" spans="1:6" ht="38.25" x14ac:dyDescent="0.25">
      <c r="A18" s="47" t="s">
        <v>378</v>
      </c>
      <c r="B18" s="57"/>
      <c r="C18" s="57"/>
      <c r="D18" s="57" t="s">
        <v>379</v>
      </c>
      <c r="E18" s="59"/>
      <c r="F18" s="58">
        <f>F19+F20</f>
        <v>65100</v>
      </c>
    </row>
    <row r="19" spans="1:6" ht="25.5" x14ac:dyDescent="0.25">
      <c r="A19" s="47" t="s">
        <v>141</v>
      </c>
      <c r="B19" s="57"/>
      <c r="C19" s="57"/>
      <c r="D19" s="57"/>
      <c r="E19" s="57" t="s">
        <v>142</v>
      </c>
      <c r="F19" s="58">
        <v>50000</v>
      </c>
    </row>
    <row r="20" spans="1:6" ht="51" x14ac:dyDescent="0.25">
      <c r="A20" s="47" t="s">
        <v>143</v>
      </c>
      <c r="B20" s="57"/>
      <c r="C20" s="57"/>
      <c r="D20" s="57"/>
      <c r="E20" s="57" t="s">
        <v>144</v>
      </c>
      <c r="F20" s="58">
        <v>15100</v>
      </c>
    </row>
    <row r="21" spans="1:6" ht="51" x14ac:dyDescent="0.25">
      <c r="A21" s="54" t="s">
        <v>101</v>
      </c>
      <c r="B21" s="57"/>
      <c r="C21" s="55" t="s">
        <v>145</v>
      </c>
      <c r="D21" s="57"/>
      <c r="E21" s="57"/>
      <c r="F21" s="56">
        <f>F22</f>
        <v>30000</v>
      </c>
    </row>
    <row r="22" spans="1:6" ht="38.25" x14ac:dyDescent="0.25">
      <c r="A22" s="47" t="s">
        <v>146</v>
      </c>
      <c r="B22" s="57"/>
      <c r="C22" s="57"/>
      <c r="D22" s="57" t="s">
        <v>147</v>
      </c>
      <c r="E22" s="57"/>
      <c r="F22" s="58">
        <f>F23</f>
        <v>30000</v>
      </c>
    </row>
    <row r="23" spans="1:6" ht="51" x14ac:dyDescent="0.25">
      <c r="A23" s="47" t="s">
        <v>148</v>
      </c>
      <c r="B23" s="57"/>
      <c r="C23" s="57"/>
      <c r="D23" s="57"/>
      <c r="E23" s="57" t="s">
        <v>149</v>
      </c>
      <c r="F23" s="58">
        <v>30000</v>
      </c>
    </row>
    <row r="24" spans="1:6" ht="38.25" x14ac:dyDescent="0.25">
      <c r="A24" s="54" t="s">
        <v>150</v>
      </c>
      <c r="B24" s="55"/>
      <c r="C24" s="55" t="s">
        <v>151</v>
      </c>
      <c r="D24" s="55"/>
      <c r="E24" s="55"/>
      <c r="F24" s="56">
        <f>F25</f>
        <v>3450080</v>
      </c>
    </row>
    <row r="25" spans="1:6" ht="25.5" x14ac:dyDescent="0.25">
      <c r="A25" s="47" t="s">
        <v>152</v>
      </c>
      <c r="B25" s="55"/>
      <c r="C25" s="57"/>
      <c r="D25" s="57" t="s">
        <v>153</v>
      </c>
      <c r="E25" s="59"/>
      <c r="F25" s="58">
        <f>F26+F27+F28+F29+F30</f>
        <v>3450080</v>
      </c>
    </row>
    <row r="26" spans="1:6" ht="38.25" x14ac:dyDescent="0.25">
      <c r="A26" s="47" t="s">
        <v>154</v>
      </c>
      <c r="B26" s="57"/>
      <c r="C26" s="57"/>
      <c r="D26" s="60"/>
      <c r="E26" s="57">
        <v>121</v>
      </c>
      <c r="F26" s="58">
        <v>2530800</v>
      </c>
    </row>
    <row r="27" spans="1:6" ht="38.25" x14ac:dyDescent="0.25">
      <c r="A27" s="47" t="s">
        <v>155</v>
      </c>
      <c r="B27" s="57"/>
      <c r="C27" s="57"/>
      <c r="D27" s="60"/>
      <c r="E27" s="57" t="s">
        <v>156</v>
      </c>
      <c r="F27" s="58">
        <v>6000</v>
      </c>
    </row>
    <row r="28" spans="1:6" ht="51" x14ac:dyDescent="0.25">
      <c r="A28" s="47" t="s">
        <v>143</v>
      </c>
      <c r="B28" s="57"/>
      <c r="C28" s="57"/>
      <c r="D28" s="60"/>
      <c r="E28" s="57" t="s">
        <v>144</v>
      </c>
      <c r="F28" s="58">
        <v>758700</v>
      </c>
    </row>
    <row r="29" spans="1:6" x14ac:dyDescent="0.25">
      <c r="A29" s="47" t="s">
        <v>157</v>
      </c>
      <c r="B29" s="57"/>
      <c r="C29" s="57"/>
      <c r="D29" s="60"/>
      <c r="E29" s="61">
        <v>244</v>
      </c>
      <c r="F29" s="62">
        <v>148580</v>
      </c>
    </row>
    <row r="30" spans="1:6" x14ac:dyDescent="0.25">
      <c r="A30" s="47" t="s">
        <v>158</v>
      </c>
      <c r="B30" s="57"/>
      <c r="C30" s="57"/>
      <c r="D30" s="120"/>
      <c r="E30" s="67">
        <v>852</v>
      </c>
      <c r="F30" s="69">
        <v>6000</v>
      </c>
    </row>
    <row r="31" spans="1:6" ht="38.25" x14ac:dyDescent="0.25">
      <c r="A31" s="70" t="s">
        <v>380</v>
      </c>
      <c r="B31" s="71"/>
      <c r="C31" s="71" t="s">
        <v>161</v>
      </c>
      <c r="D31" s="71"/>
      <c r="E31" s="71"/>
      <c r="F31" s="72">
        <f>F32+F34</f>
        <v>127680</v>
      </c>
    </row>
    <row r="32" spans="1:6" ht="38.25" x14ac:dyDescent="0.25">
      <c r="A32" s="47" t="s">
        <v>162</v>
      </c>
      <c r="B32" s="57"/>
      <c r="C32" s="57"/>
      <c r="D32" s="57" t="s">
        <v>163</v>
      </c>
      <c r="E32" s="59"/>
      <c r="F32" s="58">
        <f>F33</f>
        <v>87680</v>
      </c>
    </row>
    <row r="33" spans="1:6" x14ac:dyDescent="0.25">
      <c r="A33" s="47" t="s">
        <v>164</v>
      </c>
      <c r="B33" s="55"/>
      <c r="C33" s="55"/>
      <c r="D33" s="57"/>
      <c r="E33" s="57" t="s">
        <v>165</v>
      </c>
      <c r="F33" s="58">
        <v>87680</v>
      </c>
    </row>
    <row r="34" spans="1:6" ht="38.25" x14ac:dyDescent="0.25">
      <c r="A34" s="47" t="s">
        <v>166</v>
      </c>
      <c r="B34" s="55"/>
      <c r="C34" s="55"/>
      <c r="D34" s="57" t="s">
        <v>167</v>
      </c>
      <c r="E34" s="59"/>
      <c r="F34" s="58">
        <f>F35</f>
        <v>40000</v>
      </c>
    </row>
    <row r="35" spans="1:6" x14ac:dyDescent="0.25">
      <c r="A35" s="47" t="s">
        <v>164</v>
      </c>
      <c r="B35" s="55"/>
      <c r="C35" s="55"/>
      <c r="D35" s="57"/>
      <c r="E35" s="57" t="s">
        <v>165</v>
      </c>
      <c r="F35" s="58">
        <v>40000</v>
      </c>
    </row>
    <row r="36" spans="1:6" x14ac:dyDescent="0.25">
      <c r="A36" s="54" t="s">
        <v>51</v>
      </c>
      <c r="B36" s="55"/>
      <c r="C36" s="55" t="s">
        <v>168</v>
      </c>
      <c r="D36" s="57"/>
      <c r="E36" s="57"/>
      <c r="F36" s="56">
        <f>F38</f>
        <v>20000</v>
      </c>
    </row>
    <row r="37" spans="1:6" ht="51" x14ac:dyDescent="0.25">
      <c r="A37" s="54" t="s">
        <v>272</v>
      </c>
      <c r="B37" s="55"/>
      <c r="C37" s="55"/>
      <c r="D37" s="73" t="s">
        <v>169</v>
      </c>
      <c r="E37" s="57"/>
      <c r="F37" s="56">
        <f>F38</f>
        <v>20000</v>
      </c>
    </row>
    <row r="38" spans="1:6" x14ac:dyDescent="0.25">
      <c r="A38" s="47" t="s">
        <v>170</v>
      </c>
      <c r="B38" s="55"/>
      <c r="C38" s="55"/>
      <c r="D38" s="57" t="s">
        <v>171</v>
      </c>
      <c r="E38" s="57"/>
      <c r="F38" s="58">
        <f>F39</f>
        <v>20000</v>
      </c>
    </row>
    <row r="39" spans="1:6" x14ac:dyDescent="0.25">
      <c r="A39" s="47" t="s">
        <v>172</v>
      </c>
      <c r="B39" s="55"/>
      <c r="C39" s="55"/>
      <c r="D39" s="57"/>
      <c r="E39" s="57" t="s">
        <v>173</v>
      </c>
      <c r="F39" s="58">
        <v>20000</v>
      </c>
    </row>
    <row r="40" spans="1:6" x14ac:dyDescent="0.25">
      <c r="A40" s="54" t="s">
        <v>174</v>
      </c>
      <c r="B40" s="57"/>
      <c r="C40" s="55">
        <v>13</v>
      </c>
      <c r="D40" s="57"/>
      <c r="E40" s="55"/>
      <c r="F40" s="56">
        <f>F41+F48</f>
        <v>943300</v>
      </c>
    </row>
    <row r="41" spans="1:6" ht="38.25" x14ac:dyDescent="0.25">
      <c r="A41" s="74" t="s">
        <v>274</v>
      </c>
      <c r="B41" s="61"/>
      <c r="C41" s="73"/>
      <c r="D41" s="73" t="s">
        <v>175</v>
      </c>
      <c r="E41" s="73"/>
      <c r="F41" s="75">
        <f>F42</f>
        <v>683300</v>
      </c>
    </row>
    <row r="42" spans="1:6" ht="25.5" x14ac:dyDescent="0.25">
      <c r="A42" s="66" t="s">
        <v>176</v>
      </c>
      <c r="B42" s="76"/>
      <c r="C42" s="73"/>
      <c r="D42" s="61" t="s">
        <v>177</v>
      </c>
      <c r="E42" s="73"/>
      <c r="F42" s="75">
        <f>F43</f>
        <v>683300</v>
      </c>
    </row>
    <row r="43" spans="1:6" x14ac:dyDescent="0.25">
      <c r="A43" s="66" t="s">
        <v>178</v>
      </c>
      <c r="B43" s="76"/>
      <c r="C43" s="73"/>
      <c r="D43" s="61" t="s">
        <v>179</v>
      </c>
      <c r="E43" s="73"/>
      <c r="F43" s="75">
        <f>F44+F45+F47+F46</f>
        <v>683300</v>
      </c>
    </row>
    <row r="44" spans="1:6" ht="25.5" x14ac:dyDescent="0.25">
      <c r="A44" s="66" t="s">
        <v>180</v>
      </c>
      <c r="B44" s="76"/>
      <c r="C44" s="73"/>
      <c r="D44" s="61"/>
      <c r="E44" s="61" t="s">
        <v>181</v>
      </c>
      <c r="F44" s="62">
        <v>268300</v>
      </c>
    </row>
    <row r="45" spans="1:6" x14ac:dyDescent="0.25">
      <c r="A45" s="47" t="s">
        <v>182</v>
      </c>
      <c r="B45" s="57"/>
      <c r="C45" s="57"/>
      <c r="D45" s="57"/>
      <c r="E45" s="57" t="s">
        <v>183</v>
      </c>
      <c r="F45" s="58">
        <v>334000</v>
      </c>
    </row>
    <row r="46" spans="1:6" x14ac:dyDescent="0.25">
      <c r="A46" s="63" t="s">
        <v>184</v>
      </c>
      <c r="B46" s="61"/>
      <c r="C46" s="61"/>
      <c r="D46" s="61"/>
      <c r="E46" s="61" t="s">
        <v>185</v>
      </c>
      <c r="F46" s="62">
        <v>61000</v>
      </c>
    </row>
    <row r="47" spans="1:6" x14ac:dyDescent="0.25">
      <c r="A47" s="63" t="s">
        <v>159</v>
      </c>
      <c r="B47" s="61"/>
      <c r="C47" s="61"/>
      <c r="D47" s="61"/>
      <c r="E47" s="61" t="s">
        <v>160</v>
      </c>
      <c r="F47" s="62">
        <v>20000</v>
      </c>
    </row>
    <row r="48" spans="1:6" ht="51" x14ac:dyDescent="0.25">
      <c r="A48" s="74" t="s">
        <v>186</v>
      </c>
      <c r="B48" s="57"/>
      <c r="C48" s="57"/>
      <c r="D48" s="73" t="s">
        <v>187</v>
      </c>
      <c r="E48" s="57"/>
      <c r="F48" s="56">
        <f>F49</f>
        <v>260000</v>
      </c>
    </row>
    <row r="49" spans="1:6" ht="25.5" x14ac:dyDescent="0.25">
      <c r="A49" s="66" t="s">
        <v>188</v>
      </c>
      <c r="B49" s="57"/>
      <c r="C49" s="57"/>
      <c r="D49" s="57" t="s">
        <v>189</v>
      </c>
      <c r="E49" s="57"/>
      <c r="F49" s="58">
        <f>F50</f>
        <v>260000</v>
      </c>
    </row>
    <row r="50" spans="1:6" ht="38.25" x14ac:dyDescent="0.25">
      <c r="A50" s="66" t="s">
        <v>212</v>
      </c>
      <c r="B50" s="77"/>
      <c r="C50" s="57"/>
      <c r="D50" s="57" t="s">
        <v>190</v>
      </c>
      <c r="E50" s="57"/>
      <c r="F50" s="58">
        <f>F51</f>
        <v>260000</v>
      </c>
    </row>
    <row r="51" spans="1:6" x14ac:dyDescent="0.25">
      <c r="A51" s="47" t="s">
        <v>157</v>
      </c>
      <c r="B51" s="77"/>
      <c r="C51" s="57"/>
      <c r="D51" s="57"/>
      <c r="E51" s="57" t="s">
        <v>183</v>
      </c>
      <c r="F51" s="58">
        <v>260000</v>
      </c>
    </row>
    <row r="52" spans="1:6" x14ac:dyDescent="0.25">
      <c r="A52" s="54" t="s">
        <v>55</v>
      </c>
      <c r="B52" s="55" t="s">
        <v>138</v>
      </c>
      <c r="C52" s="57"/>
      <c r="D52" s="57"/>
      <c r="E52" s="55"/>
      <c r="F52" s="56">
        <f>F53</f>
        <v>257217</v>
      </c>
    </row>
    <row r="53" spans="1:6" x14ac:dyDescent="0.25">
      <c r="A53" s="54" t="s">
        <v>57</v>
      </c>
      <c r="B53" s="57"/>
      <c r="C53" s="55" t="s">
        <v>145</v>
      </c>
      <c r="D53" s="55"/>
      <c r="E53" s="55"/>
      <c r="F53" s="56">
        <f>F57+F58</f>
        <v>257217</v>
      </c>
    </row>
    <row r="54" spans="1:6" ht="25.5" x14ac:dyDescent="0.25">
      <c r="A54" s="54" t="s">
        <v>133</v>
      </c>
      <c r="B54" s="57"/>
      <c r="C54" s="55"/>
      <c r="D54" s="55" t="s">
        <v>134</v>
      </c>
      <c r="E54" s="55"/>
      <c r="F54" s="56">
        <f>F55</f>
        <v>257217</v>
      </c>
    </row>
    <row r="55" spans="1:6" ht="25.5" x14ac:dyDescent="0.25">
      <c r="A55" s="47" t="s">
        <v>135</v>
      </c>
      <c r="B55" s="57"/>
      <c r="C55" s="57"/>
      <c r="D55" s="57" t="s">
        <v>136</v>
      </c>
      <c r="E55" s="55"/>
      <c r="F55" s="58">
        <f>F56</f>
        <v>257217</v>
      </c>
    </row>
    <row r="56" spans="1:6" ht="38.25" x14ac:dyDescent="0.25">
      <c r="A56" s="47" t="s">
        <v>353</v>
      </c>
      <c r="B56" s="57"/>
      <c r="C56" s="57"/>
      <c r="D56" s="57" t="s">
        <v>191</v>
      </c>
      <c r="E56" s="57"/>
      <c r="F56" s="58">
        <f>F57+F58</f>
        <v>257217</v>
      </c>
    </row>
    <row r="57" spans="1:6" ht="38.25" x14ac:dyDescent="0.25">
      <c r="A57" s="47" t="s">
        <v>154</v>
      </c>
      <c r="B57" s="57"/>
      <c r="C57" s="57"/>
      <c r="D57" s="57"/>
      <c r="E57" s="57" t="s">
        <v>142</v>
      </c>
      <c r="F57" s="58">
        <f>187341.78+11141.32</f>
        <v>198483.1</v>
      </c>
    </row>
    <row r="58" spans="1:6" ht="51" x14ac:dyDescent="0.25">
      <c r="A58" s="47" t="s">
        <v>143</v>
      </c>
      <c r="B58" s="57"/>
      <c r="C58" s="57"/>
      <c r="D58" s="57"/>
      <c r="E58" s="57" t="s">
        <v>144</v>
      </c>
      <c r="F58" s="58">
        <f>56577.22+2156.68</f>
        <v>58733.9</v>
      </c>
    </row>
    <row r="59" spans="1:6" ht="25.5" x14ac:dyDescent="0.25">
      <c r="A59" s="54" t="s">
        <v>59</v>
      </c>
      <c r="B59" s="55" t="s">
        <v>145</v>
      </c>
      <c r="C59" s="55"/>
      <c r="D59" s="55"/>
      <c r="E59" s="55"/>
      <c r="F59" s="56">
        <f>F60</f>
        <v>150400</v>
      </c>
    </row>
    <row r="60" spans="1:6" ht="38.25" x14ac:dyDescent="0.25">
      <c r="A60" s="54" t="s">
        <v>126</v>
      </c>
      <c r="B60" s="57"/>
      <c r="C60" s="55" t="s">
        <v>192</v>
      </c>
      <c r="D60" s="55"/>
      <c r="E60" s="55"/>
      <c r="F60" s="56">
        <f>F61</f>
        <v>150400</v>
      </c>
    </row>
    <row r="61" spans="1:6" ht="76.5" x14ac:dyDescent="0.25">
      <c r="A61" s="74" t="s">
        <v>193</v>
      </c>
      <c r="B61" s="61"/>
      <c r="C61" s="73"/>
      <c r="D61" s="73" t="s">
        <v>194</v>
      </c>
      <c r="E61" s="73"/>
      <c r="F61" s="75">
        <f>F62</f>
        <v>150400</v>
      </c>
    </row>
    <row r="62" spans="1:6" ht="38.25" x14ac:dyDescent="0.25">
      <c r="A62" s="63" t="s">
        <v>341</v>
      </c>
      <c r="B62" s="61"/>
      <c r="C62" s="73"/>
      <c r="D62" s="61" t="s">
        <v>195</v>
      </c>
      <c r="E62" s="73"/>
      <c r="F62" s="62">
        <f>F63+F65</f>
        <v>150400</v>
      </c>
    </row>
    <row r="63" spans="1:6" x14ac:dyDescent="0.25">
      <c r="A63" s="63" t="s">
        <v>196</v>
      </c>
      <c r="B63" s="61"/>
      <c r="C63" s="73"/>
      <c r="D63" s="61" t="s">
        <v>197</v>
      </c>
      <c r="E63" s="73"/>
      <c r="F63" s="62">
        <f>F64</f>
        <v>142400</v>
      </c>
    </row>
    <row r="64" spans="1:6" x14ac:dyDescent="0.25">
      <c r="A64" s="47" t="s">
        <v>182</v>
      </c>
      <c r="B64" s="57"/>
      <c r="C64" s="55"/>
      <c r="D64" s="55"/>
      <c r="E64" s="57" t="s">
        <v>183</v>
      </c>
      <c r="F64" s="58">
        <v>142400</v>
      </c>
    </row>
    <row r="65" spans="1:6" ht="25.5" x14ac:dyDescent="0.25">
      <c r="A65" s="63" t="s">
        <v>198</v>
      </c>
      <c r="B65" s="78"/>
      <c r="C65" s="78"/>
      <c r="D65" s="61" t="s">
        <v>199</v>
      </c>
      <c r="E65" s="61"/>
      <c r="F65" s="62">
        <f>F66</f>
        <v>8000</v>
      </c>
    </row>
    <row r="66" spans="1:6" x14ac:dyDescent="0.25">
      <c r="A66" s="47" t="s">
        <v>182</v>
      </c>
      <c r="B66" s="79"/>
      <c r="C66" s="79"/>
      <c r="D66" s="57"/>
      <c r="E66" s="57" t="s">
        <v>183</v>
      </c>
      <c r="F66" s="58">
        <v>8000</v>
      </c>
    </row>
    <row r="67" spans="1:6" x14ac:dyDescent="0.25">
      <c r="A67" s="54" t="s">
        <v>200</v>
      </c>
      <c r="B67" s="55" t="s">
        <v>151</v>
      </c>
      <c r="C67" s="55"/>
      <c r="D67" s="57"/>
      <c r="E67" s="55"/>
      <c r="F67" s="56">
        <f>F68+F88</f>
        <v>7579534.6100000003</v>
      </c>
    </row>
    <row r="68" spans="1:6" x14ac:dyDescent="0.25">
      <c r="A68" s="74" t="s">
        <v>63</v>
      </c>
      <c r="B68" s="73"/>
      <c r="C68" s="73" t="s">
        <v>201</v>
      </c>
      <c r="D68" s="61"/>
      <c r="E68" s="73"/>
      <c r="F68" s="75">
        <f>F69</f>
        <v>7552034.6100000003</v>
      </c>
    </row>
    <row r="69" spans="1:6" ht="38.25" x14ac:dyDescent="0.25">
      <c r="A69" s="80" t="s">
        <v>202</v>
      </c>
      <c r="B69" s="81"/>
      <c r="C69" s="81"/>
      <c r="D69" s="81" t="s">
        <v>203</v>
      </c>
      <c r="E69" s="81"/>
      <c r="F69" s="82">
        <f>F70</f>
        <v>7552034.6100000003</v>
      </c>
    </row>
    <row r="70" spans="1:6" ht="25.5" x14ac:dyDescent="0.25">
      <c r="A70" s="66" t="s">
        <v>204</v>
      </c>
      <c r="B70" s="83"/>
      <c r="C70" s="83"/>
      <c r="D70" s="67" t="s">
        <v>205</v>
      </c>
      <c r="E70" s="81"/>
      <c r="F70" s="84">
        <f>F71+F74+F76+F79+F82+F84+F86</f>
        <v>7552034.6100000003</v>
      </c>
    </row>
    <row r="71" spans="1:6" ht="25.5" x14ac:dyDescent="0.25">
      <c r="A71" s="66" t="s">
        <v>206</v>
      </c>
      <c r="B71" s="83"/>
      <c r="C71" s="83"/>
      <c r="D71" s="67" t="s">
        <v>207</v>
      </c>
      <c r="E71" s="81"/>
      <c r="F71" s="84">
        <f>F72+F73</f>
        <v>780655.41</v>
      </c>
    </row>
    <row r="72" spans="1:6" x14ac:dyDescent="0.25">
      <c r="A72" s="66" t="s">
        <v>157</v>
      </c>
      <c r="B72" s="81"/>
      <c r="C72" s="81"/>
      <c r="D72" s="68"/>
      <c r="E72" s="67" t="s">
        <v>183</v>
      </c>
      <c r="F72" s="85">
        <f>780610.61-1.2-37261.05-232569.75+214569.75+46</f>
        <v>725394.36</v>
      </c>
    </row>
    <row r="73" spans="1:6" ht="38.25" x14ac:dyDescent="0.25">
      <c r="A73" s="90" t="s">
        <v>374</v>
      </c>
      <c r="B73" s="81"/>
      <c r="C73" s="81"/>
      <c r="D73" s="68"/>
      <c r="E73" s="67" t="s">
        <v>375</v>
      </c>
      <c r="F73" s="85">
        <f>37261.05+18000</f>
        <v>55261.05</v>
      </c>
    </row>
    <row r="74" spans="1:6" ht="25.5" x14ac:dyDescent="0.25">
      <c r="A74" s="86" t="s">
        <v>208</v>
      </c>
      <c r="B74" s="87"/>
      <c r="C74" s="88"/>
      <c r="D74" s="88" t="s">
        <v>209</v>
      </c>
      <c r="E74" s="87"/>
      <c r="F74" s="89">
        <f>F75</f>
        <v>300000</v>
      </c>
    </row>
    <row r="75" spans="1:6" x14ac:dyDescent="0.25">
      <c r="A75" s="47" t="s">
        <v>182</v>
      </c>
      <c r="B75" s="91"/>
      <c r="C75" s="92"/>
      <c r="D75" s="92"/>
      <c r="E75" s="92" t="s">
        <v>183</v>
      </c>
      <c r="F75" s="93">
        <v>300000</v>
      </c>
    </row>
    <row r="76" spans="1:6" ht="25.5" x14ac:dyDescent="0.25">
      <c r="A76" s="94" t="s">
        <v>267</v>
      </c>
      <c r="B76" s="95"/>
      <c r="C76" s="96"/>
      <c r="D76" s="96" t="s">
        <v>268</v>
      </c>
      <c r="E76" s="96"/>
      <c r="F76" s="97">
        <f>F77+F78</f>
        <v>1479988</v>
      </c>
    </row>
    <row r="77" spans="1:6" ht="38.25" x14ac:dyDescent="0.25">
      <c r="A77" s="90" t="s">
        <v>374</v>
      </c>
      <c r="B77" s="95"/>
      <c r="C77" s="96"/>
      <c r="D77" s="96"/>
      <c r="E77" s="96" t="s">
        <v>375</v>
      </c>
      <c r="F77" s="97">
        <v>908665.5</v>
      </c>
    </row>
    <row r="78" spans="1:6" x14ac:dyDescent="0.25">
      <c r="A78" s="47" t="s">
        <v>182</v>
      </c>
      <c r="B78" s="95"/>
      <c r="C78" s="96"/>
      <c r="D78" s="96"/>
      <c r="E78" s="96" t="s">
        <v>183</v>
      </c>
      <c r="F78" s="97">
        <v>571322.5</v>
      </c>
    </row>
    <row r="79" spans="1:6" ht="25.5" x14ac:dyDescent="0.25">
      <c r="A79" s="94" t="s">
        <v>279</v>
      </c>
      <c r="B79" s="95"/>
      <c r="C79" s="96"/>
      <c r="D79" s="96" t="s">
        <v>278</v>
      </c>
      <c r="E79" s="96"/>
      <c r="F79" s="97">
        <f>F80+F81</f>
        <v>77954</v>
      </c>
    </row>
    <row r="80" spans="1:6" ht="38.25" x14ac:dyDescent="0.25">
      <c r="A80" s="90" t="s">
        <v>374</v>
      </c>
      <c r="B80" s="95"/>
      <c r="C80" s="96"/>
      <c r="D80" s="96"/>
      <c r="E80" s="96" t="s">
        <v>375</v>
      </c>
      <c r="F80" s="97">
        <v>47824.5</v>
      </c>
    </row>
    <row r="81" spans="1:6" x14ac:dyDescent="0.25">
      <c r="A81" s="47" t="s">
        <v>182</v>
      </c>
      <c r="B81" s="95"/>
      <c r="C81" s="96"/>
      <c r="D81" s="96"/>
      <c r="E81" s="96" t="s">
        <v>183</v>
      </c>
      <c r="F81" s="97">
        <f>30175.5-46</f>
        <v>30129.5</v>
      </c>
    </row>
    <row r="82" spans="1:6" ht="51" x14ac:dyDescent="0.25">
      <c r="A82" s="94" t="s">
        <v>368</v>
      </c>
      <c r="B82" s="95"/>
      <c r="C82" s="96"/>
      <c r="D82" s="96" t="s">
        <v>317</v>
      </c>
      <c r="E82" s="96"/>
      <c r="F82" s="97">
        <f>F83</f>
        <v>1182394</v>
      </c>
    </row>
    <row r="83" spans="1:6" ht="38.25" x14ac:dyDescent="0.25">
      <c r="A83" s="90" t="s">
        <v>374</v>
      </c>
      <c r="B83" s="95"/>
      <c r="C83" s="96"/>
      <c r="D83" s="96"/>
      <c r="E83" s="96" t="s">
        <v>375</v>
      </c>
      <c r="F83" s="97">
        <v>1182394</v>
      </c>
    </row>
    <row r="84" spans="1:6" ht="51" x14ac:dyDescent="0.25">
      <c r="A84" s="94" t="s">
        <v>369</v>
      </c>
      <c r="B84" s="95"/>
      <c r="C84" s="96"/>
      <c r="D84" s="96" t="s">
        <v>318</v>
      </c>
      <c r="E84" s="96"/>
      <c r="F84" s="97">
        <f>F85</f>
        <v>311043.20000000001</v>
      </c>
    </row>
    <row r="85" spans="1:6" ht="38.25" x14ac:dyDescent="0.25">
      <c r="A85" s="90" t="s">
        <v>374</v>
      </c>
      <c r="B85" s="95"/>
      <c r="C85" s="96"/>
      <c r="D85" s="96"/>
      <c r="E85" s="96" t="s">
        <v>375</v>
      </c>
      <c r="F85" s="97">
        <f>311042+1.2</f>
        <v>311043.20000000001</v>
      </c>
    </row>
    <row r="86" spans="1:6" ht="38.25" x14ac:dyDescent="0.25">
      <c r="A86" s="94" t="s">
        <v>381</v>
      </c>
      <c r="B86" s="95"/>
      <c r="C86" s="96"/>
      <c r="D86" s="96" t="s">
        <v>382</v>
      </c>
      <c r="E86" s="96"/>
      <c r="F86" s="97">
        <f>F87</f>
        <v>3420000</v>
      </c>
    </row>
    <row r="87" spans="1:6" x14ac:dyDescent="0.25">
      <c r="A87" s="47" t="s">
        <v>182</v>
      </c>
      <c r="B87" s="95"/>
      <c r="C87" s="96"/>
      <c r="D87" s="96"/>
      <c r="E87" s="96" t="s">
        <v>183</v>
      </c>
      <c r="F87" s="97">
        <v>3420000</v>
      </c>
    </row>
    <row r="88" spans="1:6" x14ac:dyDescent="0.25">
      <c r="A88" s="163" t="s">
        <v>281</v>
      </c>
      <c r="B88" s="95"/>
      <c r="C88" s="95" t="s">
        <v>282</v>
      </c>
      <c r="D88" s="96"/>
      <c r="E88" s="96"/>
      <c r="F88" s="164">
        <f>F89</f>
        <v>27500</v>
      </c>
    </row>
    <row r="89" spans="1:6" ht="51" x14ac:dyDescent="0.25">
      <c r="A89" s="163" t="s">
        <v>360</v>
      </c>
      <c r="B89" s="95"/>
      <c r="C89" s="95"/>
      <c r="D89" s="96" t="s">
        <v>358</v>
      </c>
      <c r="E89" s="96"/>
      <c r="F89" s="97">
        <f>F90</f>
        <v>27500</v>
      </c>
    </row>
    <row r="90" spans="1:6" ht="38.25" x14ac:dyDescent="0.25">
      <c r="A90" s="90" t="s">
        <v>359</v>
      </c>
      <c r="B90" s="95"/>
      <c r="C90" s="95"/>
      <c r="D90" s="96" t="s">
        <v>357</v>
      </c>
      <c r="E90" s="96"/>
      <c r="F90" s="97">
        <f>F91</f>
        <v>27500</v>
      </c>
    </row>
    <row r="91" spans="1:6" ht="25.5" x14ac:dyDescent="0.25">
      <c r="A91" s="90" t="s">
        <v>284</v>
      </c>
      <c r="B91" s="95"/>
      <c r="C91" s="96"/>
      <c r="D91" s="96" t="s">
        <v>283</v>
      </c>
      <c r="E91" s="96"/>
      <c r="F91" s="97">
        <f>F92</f>
        <v>27500</v>
      </c>
    </row>
    <row r="92" spans="1:6" x14ac:dyDescent="0.25">
      <c r="A92" s="47" t="s">
        <v>182</v>
      </c>
      <c r="B92" s="95"/>
      <c r="C92" s="96"/>
      <c r="D92" s="96"/>
      <c r="E92" s="96" t="s">
        <v>183</v>
      </c>
      <c r="F92" s="97">
        <v>27500</v>
      </c>
    </row>
    <row r="93" spans="1:6" x14ac:dyDescent="0.25">
      <c r="A93" s="54" t="s">
        <v>65</v>
      </c>
      <c r="B93" s="73" t="s">
        <v>211</v>
      </c>
      <c r="C93" s="73"/>
      <c r="D93" s="55"/>
      <c r="E93" s="55"/>
      <c r="F93" s="56">
        <f>F94+F110+F115+F131</f>
        <v>90824175.160000011</v>
      </c>
    </row>
    <row r="94" spans="1:6" x14ac:dyDescent="0.25">
      <c r="A94" s="74" t="s">
        <v>67</v>
      </c>
      <c r="B94" s="73"/>
      <c r="C94" s="73" t="s">
        <v>132</v>
      </c>
      <c r="D94" s="73"/>
      <c r="E94" s="73"/>
      <c r="F94" s="75">
        <f>F95+F100</f>
        <v>75912764.260000005</v>
      </c>
    </row>
    <row r="95" spans="1:6" ht="51" x14ac:dyDescent="0.25">
      <c r="A95" s="80" t="s">
        <v>186</v>
      </c>
      <c r="B95" s="81"/>
      <c r="C95" s="81"/>
      <c r="D95" s="81" t="s">
        <v>187</v>
      </c>
      <c r="E95" s="67"/>
      <c r="F95" s="98">
        <f>F97</f>
        <v>323795</v>
      </c>
    </row>
    <row r="96" spans="1:6" ht="38.25" x14ac:dyDescent="0.25">
      <c r="A96" s="99" t="s">
        <v>212</v>
      </c>
      <c r="B96" s="100"/>
      <c r="C96" s="100"/>
      <c r="D96" s="101" t="s">
        <v>189</v>
      </c>
      <c r="E96" s="64"/>
      <c r="F96" s="65">
        <f>F97</f>
        <v>323795</v>
      </c>
    </row>
    <row r="97" spans="1:6" ht="38.25" x14ac:dyDescent="0.25">
      <c r="A97" s="66" t="s">
        <v>212</v>
      </c>
      <c r="B97" s="81"/>
      <c r="C97" s="81"/>
      <c r="D97" s="102" t="s">
        <v>190</v>
      </c>
      <c r="E97" s="67"/>
      <c r="F97" s="69">
        <f>F98+F99</f>
        <v>323795</v>
      </c>
    </row>
    <row r="98" spans="1:6" x14ac:dyDescent="0.25">
      <c r="A98" s="103" t="s">
        <v>157</v>
      </c>
      <c r="B98" s="81"/>
      <c r="C98" s="81"/>
      <c r="D98" s="102"/>
      <c r="E98" s="67" t="s">
        <v>183</v>
      </c>
      <c r="F98" s="69">
        <v>111495</v>
      </c>
    </row>
    <row r="99" spans="1:6" x14ac:dyDescent="0.25">
      <c r="A99" s="104" t="s">
        <v>184</v>
      </c>
      <c r="B99" s="81"/>
      <c r="C99" s="81"/>
      <c r="D99" s="102"/>
      <c r="E99" s="67" t="s">
        <v>185</v>
      </c>
      <c r="F99" s="69">
        <v>212300</v>
      </c>
    </row>
    <row r="100" spans="1:6" ht="51" x14ac:dyDescent="0.25">
      <c r="A100" s="80" t="s">
        <v>383</v>
      </c>
      <c r="B100" s="81"/>
      <c r="C100" s="81"/>
      <c r="D100" s="81" t="s">
        <v>213</v>
      </c>
      <c r="E100" s="67"/>
      <c r="F100" s="82">
        <f>F101</f>
        <v>75588969.260000005</v>
      </c>
    </row>
    <row r="101" spans="1:6" ht="38.25" x14ac:dyDescent="0.25">
      <c r="A101" s="66" t="s">
        <v>340</v>
      </c>
      <c r="B101" s="81"/>
      <c r="C101" s="81"/>
      <c r="D101" s="102" t="s">
        <v>214</v>
      </c>
      <c r="E101" s="67"/>
      <c r="F101" s="69">
        <f>F102+F104+F107</f>
        <v>75588969.260000005</v>
      </c>
    </row>
    <row r="102" spans="1:6" ht="102" x14ac:dyDescent="0.25">
      <c r="A102" s="66" t="s">
        <v>215</v>
      </c>
      <c r="B102" s="81"/>
      <c r="C102" s="81"/>
      <c r="D102" s="102" t="s">
        <v>216</v>
      </c>
      <c r="E102" s="67"/>
      <c r="F102" s="69">
        <f>F103</f>
        <v>10720.26</v>
      </c>
    </row>
    <row r="103" spans="1:6" x14ac:dyDescent="0.25">
      <c r="A103" s="66" t="s">
        <v>159</v>
      </c>
      <c r="B103" s="81"/>
      <c r="C103" s="81"/>
      <c r="D103" s="102"/>
      <c r="E103" s="67" t="s">
        <v>160</v>
      </c>
      <c r="F103" s="69">
        <v>10720.26</v>
      </c>
    </row>
    <row r="104" spans="1:6" ht="140.25" x14ac:dyDescent="0.25">
      <c r="A104" s="66" t="s">
        <v>271</v>
      </c>
      <c r="B104" s="81"/>
      <c r="C104" s="81"/>
      <c r="D104" s="102" t="s">
        <v>269</v>
      </c>
      <c r="E104" s="67"/>
      <c r="F104" s="69">
        <f>F105+F106</f>
        <v>74675040</v>
      </c>
    </row>
    <row r="105" spans="1:6" ht="38.25" x14ac:dyDescent="0.25">
      <c r="A105" s="66" t="s">
        <v>217</v>
      </c>
      <c r="B105" s="81"/>
      <c r="C105" s="81"/>
      <c r="D105" s="102"/>
      <c r="E105" s="67" t="s">
        <v>218</v>
      </c>
      <c r="F105" s="69">
        <v>69529320.959999993</v>
      </c>
    </row>
    <row r="106" spans="1:6" x14ac:dyDescent="0.25">
      <c r="A106" s="66" t="s">
        <v>159</v>
      </c>
      <c r="B106" s="81"/>
      <c r="C106" s="81"/>
      <c r="D106" s="102"/>
      <c r="E106" s="67" t="s">
        <v>160</v>
      </c>
      <c r="F106" s="69">
        <v>5145719.04</v>
      </c>
    </row>
    <row r="107" spans="1:6" ht="114.75" x14ac:dyDescent="0.25">
      <c r="A107" s="66" t="s">
        <v>273</v>
      </c>
      <c r="B107" s="81"/>
      <c r="C107" s="81"/>
      <c r="D107" s="102" t="s">
        <v>270</v>
      </c>
      <c r="E107" s="67"/>
      <c r="F107" s="69">
        <f>F108+F109</f>
        <v>903209</v>
      </c>
    </row>
    <row r="108" spans="1:6" ht="38.25" x14ac:dyDescent="0.25">
      <c r="A108" s="66" t="s">
        <v>217</v>
      </c>
      <c r="B108" s="81"/>
      <c r="C108" s="81"/>
      <c r="D108" s="102"/>
      <c r="E108" s="67" t="s">
        <v>218</v>
      </c>
      <c r="F108" s="69">
        <v>699524.3</v>
      </c>
    </row>
    <row r="109" spans="1:6" x14ac:dyDescent="0.25">
      <c r="A109" s="66" t="s">
        <v>159</v>
      </c>
      <c r="B109" s="81"/>
      <c r="C109" s="81"/>
      <c r="D109" s="102"/>
      <c r="E109" s="67" t="s">
        <v>160</v>
      </c>
      <c r="F109" s="69">
        <v>203684.7</v>
      </c>
    </row>
    <row r="110" spans="1:6" x14ac:dyDescent="0.25">
      <c r="A110" s="70" t="s">
        <v>69</v>
      </c>
      <c r="B110" s="105"/>
      <c r="C110" s="71" t="s">
        <v>138</v>
      </c>
      <c r="D110" s="105"/>
      <c r="E110" s="105"/>
      <c r="F110" s="72">
        <f>F111</f>
        <v>6005</v>
      </c>
    </row>
    <row r="111" spans="1:6" ht="51" x14ac:dyDescent="0.25">
      <c r="A111" s="80" t="s">
        <v>186</v>
      </c>
      <c r="B111" s="81"/>
      <c r="C111" s="81"/>
      <c r="D111" s="81" t="s">
        <v>187</v>
      </c>
      <c r="E111" s="105"/>
      <c r="F111" s="72">
        <f>F112</f>
        <v>6005</v>
      </c>
    </row>
    <row r="112" spans="1:6" ht="38.25" x14ac:dyDescent="0.25">
      <c r="A112" s="99" t="s">
        <v>212</v>
      </c>
      <c r="B112" s="100"/>
      <c r="C112" s="100"/>
      <c r="D112" s="101" t="s">
        <v>189</v>
      </c>
      <c r="E112" s="105"/>
      <c r="F112" s="72">
        <f>F113</f>
        <v>6005</v>
      </c>
    </row>
    <row r="113" spans="1:6" ht="38.25" x14ac:dyDescent="0.25">
      <c r="A113" s="66" t="s">
        <v>212</v>
      </c>
      <c r="B113" s="57"/>
      <c r="C113" s="55"/>
      <c r="D113" s="106" t="s">
        <v>190</v>
      </c>
      <c r="E113" s="57"/>
      <c r="F113" s="58">
        <f>F114</f>
        <v>6005</v>
      </c>
    </row>
    <row r="114" spans="1:6" x14ac:dyDescent="0.25">
      <c r="A114" s="103" t="s">
        <v>157</v>
      </c>
      <c r="B114" s="57"/>
      <c r="C114" s="55"/>
      <c r="D114" s="57"/>
      <c r="E114" s="57" t="s">
        <v>183</v>
      </c>
      <c r="F114" s="58">
        <v>6005</v>
      </c>
    </row>
    <row r="115" spans="1:6" x14ac:dyDescent="0.25">
      <c r="A115" s="54" t="s">
        <v>71</v>
      </c>
      <c r="B115" s="55"/>
      <c r="C115" s="55" t="s">
        <v>145</v>
      </c>
      <c r="D115" s="57"/>
      <c r="E115" s="55"/>
      <c r="F115" s="56">
        <f>F116+F125</f>
        <v>14368665.9</v>
      </c>
    </row>
    <row r="116" spans="1:6" ht="38.25" x14ac:dyDescent="0.25">
      <c r="A116" s="74" t="s">
        <v>219</v>
      </c>
      <c r="B116" s="73"/>
      <c r="C116" s="73"/>
      <c r="D116" s="73" t="s">
        <v>220</v>
      </c>
      <c r="E116" s="73"/>
      <c r="F116" s="75">
        <f>F117</f>
        <v>4332791.16</v>
      </c>
    </row>
    <row r="117" spans="1:6" x14ac:dyDescent="0.25">
      <c r="A117" s="66" t="s">
        <v>342</v>
      </c>
      <c r="B117" s="81"/>
      <c r="C117" s="81"/>
      <c r="D117" s="102" t="s">
        <v>221</v>
      </c>
      <c r="E117" s="81"/>
      <c r="F117" s="69">
        <f>F118+F121+F123</f>
        <v>4332791.16</v>
      </c>
    </row>
    <row r="118" spans="1:6" x14ac:dyDescent="0.25">
      <c r="A118" s="66" t="s">
        <v>222</v>
      </c>
      <c r="B118" s="81"/>
      <c r="C118" s="81"/>
      <c r="D118" s="102" t="s">
        <v>223</v>
      </c>
      <c r="E118" s="81"/>
      <c r="F118" s="69">
        <f>F119+F120</f>
        <v>1083200</v>
      </c>
    </row>
    <row r="119" spans="1:6" x14ac:dyDescent="0.25">
      <c r="A119" s="66" t="s">
        <v>157</v>
      </c>
      <c r="B119" s="107"/>
      <c r="C119" s="102"/>
      <c r="D119" s="102"/>
      <c r="E119" s="67" t="s">
        <v>183</v>
      </c>
      <c r="F119" s="69">
        <v>772900</v>
      </c>
    </row>
    <row r="120" spans="1:6" x14ac:dyDescent="0.25">
      <c r="A120" s="104" t="s">
        <v>184</v>
      </c>
      <c r="B120" s="107"/>
      <c r="C120" s="102"/>
      <c r="D120" s="102"/>
      <c r="E120" s="67" t="s">
        <v>185</v>
      </c>
      <c r="F120" s="69">
        <v>310300</v>
      </c>
    </row>
    <row r="121" spans="1:6" x14ac:dyDescent="0.25">
      <c r="A121" s="66" t="s">
        <v>224</v>
      </c>
      <c r="B121" s="67"/>
      <c r="C121" s="67"/>
      <c r="D121" s="67" t="s">
        <v>225</v>
      </c>
      <c r="E121" s="67"/>
      <c r="F121" s="69">
        <f>F122</f>
        <v>258000</v>
      </c>
    </row>
    <row r="122" spans="1:6" x14ac:dyDescent="0.25">
      <c r="A122" s="103" t="s">
        <v>182</v>
      </c>
      <c r="B122" s="108"/>
      <c r="C122" s="109"/>
      <c r="D122" s="109"/>
      <c r="E122" s="105" t="s">
        <v>183</v>
      </c>
      <c r="F122" s="110">
        <v>258000</v>
      </c>
    </row>
    <row r="123" spans="1:6" x14ac:dyDescent="0.25">
      <c r="A123" s="103" t="s">
        <v>226</v>
      </c>
      <c r="B123" s="108"/>
      <c r="C123" s="109"/>
      <c r="D123" s="105" t="s">
        <v>227</v>
      </c>
      <c r="E123" s="105"/>
      <c r="F123" s="110">
        <f>F124</f>
        <v>2991591.16</v>
      </c>
    </row>
    <row r="124" spans="1:6" ht="15" customHeight="1" x14ac:dyDescent="0.25">
      <c r="A124" s="47" t="s">
        <v>157</v>
      </c>
      <c r="B124" s="111"/>
      <c r="C124" s="111"/>
      <c r="D124" s="111"/>
      <c r="E124" s="57" t="s">
        <v>183</v>
      </c>
      <c r="F124" s="58">
        <v>2991591.16</v>
      </c>
    </row>
    <row r="125" spans="1:6" ht="51" x14ac:dyDescent="0.25">
      <c r="A125" s="74" t="s">
        <v>343</v>
      </c>
      <c r="B125" s="66"/>
      <c r="C125" s="66"/>
      <c r="D125" s="80" t="s">
        <v>321</v>
      </c>
      <c r="E125" s="80"/>
      <c r="F125" s="82">
        <f>F126</f>
        <v>10035874.74</v>
      </c>
    </row>
    <row r="126" spans="1:6" x14ac:dyDescent="0.25">
      <c r="A126" s="66" t="s">
        <v>322</v>
      </c>
      <c r="B126" s="66"/>
      <c r="C126" s="66"/>
      <c r="D126" s="66" t="s">
        <v>323</v>
      </c>
      <c r="E126" s="66"/>
      <c r="F126" s="110">
        <f>F127+F129</f>
        <v>10035874.74</v>
      </c>
    </row>
    <row r="127" spans="1:6" ht="25.5" x14ac:dyDescent="0.25">
      <c r="A127" s="66" t="s">
        <v>372</v>
      </c>
      <c r="B127" s="66"/>
      <c r="C127" s="66"/>
      <c r="D127" s="66" t="s">
        <v>373</v>
      </c>
      <c r="E127" s="66"/>
      <c r="F127" s="110">
        <f>F128</f>
        <v>8074251</v>
      </c>
    </row>
    <row r="128" spans="1:6" x14ac:dyDescent="0.25">
      <c r="A128" s="47" t="s">
        <v>182</v>
      </c>
      <c r="B128" s="66"/>
      <c r="C128" s="66"/>
      <c r="D128" s="66"/>
      <c r="E128" s="177">
        <v>244</v>
      </c>
      <c r="F128" s="110">
        <f>7500000+574251</f>
        <v>8074251</v>
      </c>
    </row>
    <row r="129" spans="1:6" x14ac:dyDescent="0.25">
      <c r="A129" s="66" t="s">
        <v>324</v>
      </c>
      <c r="B129" s="66"/>
      <c r="C129" s="66"/>
      <c r="D129" s="66" t="s">
        <v>325</v>
      </c>
      <c r="E129" s="177"/>
      <c r="F129" s="110">
        <f>F130</f>
        <v>1961623.74</v>
      </c>
    </row>
    <row r="130" spans="1:6" x14ac:dyDescent="0.25">
      <c r="A130" s="47" t="s">
        <v>182</v>
      </c>
      <c r="B130" s="66"/>
      <c r="C130" s="66"/>
      <c r="D130" s="66"/>
      <c r="E130" s="177">
        <v>244</v>
      </c>
      <c r="F130" s="110">
        <v>1961623.74</v>
      </c>
    </row>
    <row r="131" spans="1:6" ht="25.5" x14ac:dyDescent="0.25">
      <c r="A131" s="74" t="s">
        <v>73</v>
      </c>
      <c r="B131" s="112"/>
      <c r="C131" s="73" t="s">
        <v>211</v>
      </c>
      <c r="D131" s="61"/>
      <c r="E131" s="73"/>
      <c r="F131" s="75">
        <f>F132+F136</f>
        <v>536740</v>
      </c>
    </row>
    <row r="132" spans="1:6" ht="25.5" x14ac:dyDescent="0.25">
      <c r="A132" s="54" t="s">
        <v>133</v>
      </c>
      <c r="B132" s="57"/>
      <c r="C132" s="55"/>
      <c r="D132" s="55" t="s">
        <v>134</v>
      </c>
      <c r="E132" s="73"/>
      <c r="F132" s="75">
        <f>F133</f>
        <v>84740</v>
      </c>
    </row>
    <row r="133" spans="1:6" ht="25.5" x14ac:dyDescent="0.25">
      <c r="A133" s="47" t="s">
        <v>135</v>
      </c>
      <c r="B133" s="57"/>
      <c r="C133" s="57"/>
      <c r="D133" s="57" t="s">
        <v>136</v>
      </c>
      <c r="E133" s="73"/>
      <c r="F133" s="62">
        <f>F134</f>
        <v>84740</v>
      </c>
    </row>
    <row r="134" spans="1:6" ht="76.5" x14ac:dyDescent="0.25">
      <c r="A134" s="47" t="s">
        <v>344</v>
      </c>
      <c r="B134" s="111"/>
      <c r="C134" s="55"/>
      <c r="D134" s="57" t="s">
        <v>228</v>
      </c>
      <c r="E134" s="57"/>
      <c r="F134" s="58">
        <f>F135</f>
        <v>84740</v>
      </c>
    </row>
    <row r="135" spans="1:6" x14ac:dyDescent="0.25">
      <c r="A135" s="47" t="s">
        <v>229</v>
      </c>
      <c r="B135" s="111"/>
      <c r="C135" s="55"/>
      <c r="D135" s="57"/>
      <c r="E135" s="57" t="s">
        <v>165</v>
      </c>
      <c r="F135" s="58">
        <v>84740</v>
      </c>
    </row>
    <row r="136" spans="1:6" ht="51" x14ac:dyDescent="0.25">
      <c r="A136" s="80" t="s">
        <v>186</v>
      </c>
      <c r="B136" s="81"/>
      <c r="C136" s="81"/>
      <c r="D136" s="81" t="s">
        <v>187</v>
      </c>
      <c r="E136" s="81"/>
      <c r="F136" s="82">
        <f>F137</f>
        <v>452000</v>
      </c>
    </row>
    <row r="137" spans="1:6" ht="38.25" x14ac:dyDescent="0.25">
      <c r="A137" s="66" t="s">
        <v>212</v>
      </c>
      <c r="B137" s="81"/>
      <c r="C137" s="81"/>
      <c r="D137" s="67" t="s">
        <v>189</v>
      </c>
      <c r="E137" s="81"/>
      <c r="F137" s="82">
        <f>F138</f>
        <v>452000</v>
      </c>
    </row>
    <row r="138" spans="1:6" ht="38.25" x14ac:dyDescent="0.25">
      <c r="A138" s="66" t="s">
        <v>230</v>
      </c>
      <c r="B138" s="81"/>
      <c r="C138" s="81"/>
      <c r="D138" s="102" t="s">
        <v>231</v>
      </c>
      <c r="E138" s="81"/>
      <c r="F138" s="69">
        <f>F139+F140</f>
        <v>452000</v>
      </c>
    </row>
    <row r="139" spans="1:6" x14ac:dyDescent="0.25">
      <c r="A139" s="103" t="s">
        <v>157</v>
      </c>
      <c r="B139" s="105"/>
      <c r="C139" s="105"/>
      <c r="D139" s="105"/>
      <c r="E139" s="105" t="s">
        <v>183</v>
      </c>
      <c r="F139" s="110">
        <v>451800</v>
      </c>
    </row>
    <row r="140" spans="1:6" x14ac:dyDescent="0.25">
      <c r="A140" s="103" t="s">
        <v>159</v>
      </c>
      <c r="B140" s="105"/>
      <c r="C140" s="105"/>
      <c r="D140" s="105"/>
      <c r="E140" s="105" t="s">
        <v>160</v>
      </c>
      <c r="F140" s="110">
        <v>200</v>
      </c>
    </row>
    <row r="141" spans="1:6" x14ac:dyDescent="0.25">
      <c r="A141" s="54" t="s">
        <v>75</v>
      </c>
      <c r="B141" s="55" t="s">
        <v>232</v>
      </c>
      <c r="C141" s="55"/>
      <c r="D141" s="55"/>
      <c r="E141" s="55"/>
      <c r="F141" s="56">
        <f>F147+F142</f>
        <v>167700</v>
      </c>
    </row>
    <row r="142" spans="1:6" ht="25.5" x14ac:dyDescent="0.25">
      <c r="A142" s="74" t="s">
        <v>116</v>
      </c>
      <c r="B142" s="55"/>
      <c r="C142" s="55" t="s">
        <v>211</v>
      </c>
      <c r="D142" s="55"/>
      <c r="E142" s="55"/>
      <c r="F142" s="56">
        <f>F143</f>
        <v>17700</v>
      </c>
    </row>
    <row r="143" spans="1:6" ht="38.25" x14ac:dyDescent="0.25">
      <c r="A143" s="80" t="s">
        <v>274</v>
      </c>
      <c r="B143" s="76"/>
      <c r="C143" s="73"/>
      <c r="D143" s="73" t="s">
        <v>175</v>
      </c>
      <c r="E143" s="55"/>
      <c r="F143" s="56">
        <f>F144</f>
        <v>17700</v>
      </c>
    </row>
    <row r="144" spans="1:6" ht="25.5" x14ac:dyDescent="0.25">
      <c r="A144" s="66" t="s">
        <v>176</v>
      </c>
      <c r="B144" s="76"/>
      <c r="C144" s="73"/>
      <c r="D144" s="61" t="s">
        <v>177</v>
      </c>
      <c r="E144" s="55"/>
      <c r="F144" s="58">
        <f>F145</f>
        <v>17700</v>
      </c>
    </row>
    <row r="145" spans="1:6" ht="25.5" x14ac:dyDescent="0.25">
      <c r="A145" s="66" t="s">
        <v>233</v>
      </c>
      <c r="B145" s="113"/>
      <c r="C145" s="55"/>
      <c r="D145" s="57" t="s">
        <v>234</v>
      </c>
      <c r="E145" s="55"/>
      <c r="F145" s="58">
        <f>F146</f>
        <v>17700</v>
      </c>
    </row>
    <row r="146" spans="1:6" x14ac:dyDescent="0.25">
      <c r="A146" s="103" t="s">
        <v>157</v>
      </c>
      <c r="B146" s="55"/>
      <c r="C146" s="55"/>
      <c r="D146" s="57"/>
      <c r="E146" s="57" t="s">
        <v>183</v>
      </c>
      <c r="F146" s="58">
        <v>17700</v>
      </c>
    </row>
    <row r="147" spans="1:6" x14ac:dyDescent="0.25">
      <c r="A147" s="54" t="s">
        <v>77</v>
      </c>
      <c r="B147" s="55"/>
      <c r="C147" s="55" t="s">
        <v>232</v>
      </c>
      <c r="D147" s="55"/>
      <c r="E147" s="55"/>
      <c r="F147" s="56">
        <f>F151</f>
        <v>150000</v>
      </c>
    </row>
    <row r="148" spans="1:6" ht="38.25" x14ac:dyDescent="0.25">
      <c r="A148" s="74" t="s">
        <v>275</v>
      </c>
      <c r="B148" s="55"/>
      <c r="C148" s="55"/>
      <c r="D148" s="55" t="s">
        <v>235</v>
      </c>
      <c r="E148" s="55"/>
      <c r="F148" s="56">
        <f>F149</f>
        <v>150000</v>
      </c>
    </row>
    <row r="149" spans="1:6" x14ac:dyDescent="0.25">
      <c r="A149" s="66" t="s">
        <v>236</v>
      </c>
      <c r="B149" s="113"/>
      <c r="C149" s="55"/>
      <c r="D149" s="57" t="s">
        <v>237</v>
      </c>
      <c r="E149" s="55"/>
      <c r="F149" s="58">
        <f>F150</f>
        <v>150000</v>
      </c>
    </row>
    <row r="150" spans="1:6" ht="38.25" x14ac:dyDescent="0.25">
      <c r="A150" s="66" t="s">
        <v>277</v>
      </c>
      <c r="B150" s="113"/>
      <c r="C150" s="55"/>
      <c r="D150" s="57" t="s">
        <v>238</v>
      </c>
      <c r="E150" s="55"/>
      <c r="F150" s="58">
        <f>F151</f>
        <v>150000</v>
      </c>
    </row>
    <row r="151" spans="1:6" x14ac:dyDescent="0.25">
      <c r="A151" s="103" t="s">
        <v>229</v>
      </c>
      <c r="B151" s="55"/>
      <c r="C151" s="55"/>
      <c r="D151" s="57"/>
      <c r="E151" s="57" t="s">
        <v>165</v>
      </c>
      <c r="F151" s="58">
        <v>150000</v>
      </c>
    </row>
    <row r="152" spans="1:6" x14ac:dyDescent="0.25">
      <c r="A152" s="54" t="s">
        <v>79</v>
      </c>
      <c r="B152" s="55" t="s">
        <v>239</v>
      </c>
      <c r="C152" s="55"/>
      <c r="D152" s="55"/>
      <c r="E152" s="55"/>
      <c r="F152" s="56">
        <f>F153</f>
        <v>370000</v>
      </c>
    </row>
    <row r="153" spans="1:6" x14ac:dyDescent="0.25">
      <c r="A153" s="54" t="s">
        <v>240</v>
      </c>
      <c r="B153" s="57"/>
      <c r="C153" s="55" t="s">
        <v>132</v>
      </c>
      <c r="D153" s="57"/>
      <c r="E153" s="55"/>
      <c r="F153" s="56">
        <f>F157</f>
        <v>370000</v>
      </c>
    </row>
    <row r="154" spans="1:6" ht="38.25" x14ac:dyDescent="0.25">
      <c r="A154" s="54" t="s">
        <v>276</v>
      </c>
      <c r="B154" s="57"/>
      <c r="C154" s="55"/>
      <c r="D154" s="55" t="s">
        <v>241</v>
      </c>
      <c r="E154" s="55"/>
      <c r="F154" s="56">
        <f>F155</f>
        <v>370000</v>
      </c>
    </row>
    <row r="155" spans="1:6" ht="38.25" x14ac:dyDescent="0.25">
      <c r="A155" s="47" t="s">
        <v>242</v>
      </c>
      <c r="B155" s="57"/>
      <c r="C155" s="57"/>
      <c r="D155" s="57" t="s">
        <v>243</v>
      </c>
      <c r="E155" s="57"/>
      <c r="F155" s="58">
        <f>F157</f>
        <v>370000</v>
      </c>
    </row>
    <row r="156" spans="1:6" x14ac:dyDescent="0.25">
      <c r="A156" s="47" t="s">
        <v>244</v>
      </c>
      <c r="B156" s="57"/>
      <c r="C156" s="57"/>
      <c r="D156" s="57" t="s">
        <v>245</v>
      </c>
      <c r="E156" s="57"/>
      <c r="F156" s="58">
        <f>F157</f>
        <v>370000</v>
      </c>
    </row>
    <row r="157" spans="1:6" x14ac:dyDescent="0.25">
      <c r="A157" s="47" t="s">
        <v>157</v>
      </c>
      <c r="B157" s="57"/>
      <c r="C157" s="57"/>
      <c r="D157" s="57"/>
      <c r="E157" s="57" t="s">
        <v>183</v>
      </c>
      <c r="F157" s="58">
        <v>370000</v>
      </c>
    </row>
    <row r="158" spans="1:6" x14ac:dyDescent="0.25">
      <c r="A158" s="54" t="s">
        <v>100</v>
      </c>
      <c r="B158" s="55" t="s">
        <v>192</v>
      </c>
      <c r="C158" s="55"/>
      <c r="D158" s="57"/>
      <c r="E158" s="57"/>
      <c r="F158" s="56">
        <f>F159</f>
        <v>50000</v>
      </c>
    </row>
    <row r="159" spans="1:6" x14ac:dyDescent="0.25">
      <c r="A159" s="47" t="s">
        <v>114</v>
      </c>
      <c r="B159" s="55"/>
      <c r="C159" s="55" t="s">
        <v>132</v>
      </c>
      <c r="D159" s="57"/>
      <c r="E159" s="57"/>
      <c r="F159" s="56">
        <f>F160</f>
        <v>50000</v>
      </c>
    </row>
    <row r="160" spans="1:6" ht="38.25" x14ac:dyDescent="0.25">
      <c r="A160" s="54" t="s">
        <v>384</v>
      </c>
      <c r="B160" s="55"/>
      <c r="C160" s="55"/>
      <c r="D160" s="55" t="s">
        <v>247</v>
      </c>
      <c r="E160" s="57"/>
      <c r="F160" s="56">
        <f>F161</f>
        <v>50000</v>
      </c>
    </row>
    <row r="161" spans="1:6" ht="38.25" x14ac:dyDescent="0.25">
      <c r="A161" s="47" t="s">
        <v>248</v>
      </c>
      <c r="B161" s="55"/>
      <c r="C161" s="55"/>
      <c r="D161" s="57" t="s">
        <v>249</v>
      </c>
      <c r="E161" s="57"/>
      <c r="F161" s="58">
        <f>F162</f>
        <v>50000</v>
      </c>
    </row>
    <row r="162" spans="1:6" ht="25.5" x14ac:dyDescent="0.25">
      <c r="A162" s="47" t="s">
        <v>250</v>
      </c>
      <c r="B162" s="55"/>
      <c r="C162" s="55"/>
      <c r="D162" s="57" t="s">
        <v>251</v>
      </c>
      <c r="E162" s="57"/>
      <c r="F162" s="58">
        <f>F163</f>
        <v>50000</v>
      </c>
    </row>
    <row r="163" spans="1:6" x14ac:dyDescent="0.25">
      <c r="A163" s="47" t="s">
        <v>252</v>
      </c>
      <c r="B163" s="55"/>
      <c r="C163" s="55"/>
      <c r="D163" s="57"/>
      <c r="E163" s="57" t="s">
        <v>253</v>
      </c>
      <c r="F163" s="58">
        <v>50000</v>
      </c>
    </row>
    <row r="164" spans="1:6" x14ac:dyDescent="0.25">
      <c r="A164" s="54" t="s">
        <v>83</v>
      </c>
      <c r="B164" s="55">
        <v>11</v>
      </c>
      <c r="C164" s="114"/>
      <c r="D164" s="57"/>
      <c r="E164" s="115"/>
      <c r="F164" s="56">
        <f>F165</f>
        <v>80000</v>
      </c>
    </row>
    <row r="165" spans="1:6" x14ac:dyDescent="0.25">
      <c r="A165" s="54" t="s">
        <v>85</v>
      </c>
      <c r="B165" s="114"/>
      <c r="C165" s="55" t="s">
        <v>138</v>
      </c>
      <c r="D165" s="57"/>
      <c r="E165" s="115"/>
      <c r="F165" s="56">
        <f>F169</f>
        <v>80000</v>
      </c>
    </row>
    <row r="166" spans="1:6" ht="38.25" x14ac:dyDescent="0.25">
      <c r="A166" s="74" t="s">
        <v>254</v>
      </c>
      <c r="B166" s="116"/>
      <c r="C166" s="73"/>
      <c r="D166" s="73" t="s">
        <v>255</v>
      </c>
      <c r="E166" s="117"/>
      <c r="F166" s="75">
        <f>F167</f>
        <v>80000</v>
      </c>
    </row>
    <row r="167" spans="1:6" x14ac:dyDescent="0.25">
      <c r="A167" s="63" t="s">
        <v>256</v>
      </c>
      <c r="B167" s="116"/>
      <c r="C167" s="73"/>
      <c r="D167" s="61" t="s">
        <v>257</v>
      </c>
      <c r="E167" s="117"/>
      <c r="F167" s="62">
        <f>F169</f>
        <v>80000</v>
      </c>
    </row>
    <row r="168" spans="1:6" ht="25.5" x14ac:dyDescent="0.25">
      <c r="A168" s="63" t="s">
        <v>258</v>
      </c>
      <c r="B168" s="116"/>
      <c r="C168" s="73"/>
      <c r="D168" s="61" t="s">
        <v>259</v>
      </c>
      <c r="E168" s="117"/>
      <c r="F168" s="62">
        <f>F169</f>
        <v>80000</v>
      </c>
    </row>
    <row r="169" spans="1:6" x14ac:dyDescent="0.25">
      <c r="A169" s="47" t="s">
        <v>157</v>
      </c>
      <c r="B169" s="118"/>
      <c r="C169" s="118"/>
      <c r="D169" s="57"/>
      <c r="E169" s="106" t="s">
        <v>183</v>
      </c>
      <c r="F169" s="58">
        <v>80000</v>
      </c>
    </row>
    <row r="170" spans="1:6" x14ac:dyDescent="0.25">
      <c r="A170" s="119" t="s">
        <v>260</v>
      </c>
      <c r="B170" s="118"/>
      <c r="C170" s="118"/>
      <c r="D170" s="57"/>
      <c r="E170" s="115"/>
      <c r="F170" s="56">
        <f>F10+F52+F59+F67+F93+F141+F152+F164+F158</f>
        <v>105112686.77000001</v>
      </c>
    </row>
  </sheetData>
  <sheetProtection selectLockedCells="1" selectUnlockedCells="1"/>
  <mergeCells count="8">
    <mergeCell ref="A7:F7"/>
    <mergeCell ref="A5:F5"/>
    <mergeCell ref="A1:F1"/>
    <mergeCell ref="A2:F2"/>
    <mergeCell ref="A3:F3"/>
    <mergeCell ref="A4:F4"/>
    <mergeCell ref="A6:B6"/>
    <mergeCell ref="D6:F6"/>
  </mergeCells>
  <pageMargins left="0.62992125984251968"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view="pageBreakPreview" zoomScale="90" zoomScaleNormal="75" zoomScaleSheetLayoutView="90" workbookViewId="0">
      <selection activeCell="D11" sqref="D11"/>
    </sheetView>
  </sheetViews>
  <sheetFormatPr defaultColWidth="8.7109375" defaultRowHeight="15.75" x14ac:dyDescent="0.25"/>
  <cols>
    <col min="1" max="1" width="35.28515625" style="4" customWidth="1"/>
    <col min="2" max="2" width="5.42578125" style="4" customWidth="1"/>
    <col min="3" max="3" width="5.140625" style="4" customWidth="1"/>
    <col min="4" max="4" width="14.140625" style="4" customWidth="1"/>
    <col min="5" max="5" width="5.85546875" style="4" customWidth="1"/>
    <col min="6" max="6" width="14.85546875" style="4" customWidth="1"/>
    <col min="7" max="7" width="14.5703125" style="4" customWidth="1"/>
    <col min="8" max="8" width="8.7109375" style="4"/>
    <col min="9" max="9" width="12.85546875" style="4" customWidth="1"/>
    <col min="10" max="16384" width="8.7109375" style="4"/>
  </cols>
  <sheetData>
    <row r="1" spans="1:9" customFormat="1" ht="12.75" x14ac:dyDescent="0.2">
      <c r="A1" s="190"/>
      <c r="B1" s="190"/>
      <c r="C1" s="190"/>
      <c r="D1" s="190"/>
      <c r="E1" s="190"/>
      <c r="F1" s="190"/>
      <c r="G1" s="190"/>
    </row>
    <row r="2" spans="1:9" customFormat="1" ht="12.75" x14ac:dyDescent="0.2">
      <c r="A2" s="183" t="s">
        <v>356</v>
      </c>
      <c r="B2" s="183"/>
      <c r="C2" s="183"/>
      <c r="D2" s="183"/>
      <c r="E2" s="183"/>
      <c r="F2" s="183"/>
      <c r="G2" s="183"/>
    </row>
    <row r="3" spans="1:9" customFormat="1" ht="12.75" x14ac:dyDescent="0.2">
      <c r="A3" s="183" t="s">
        <v>98</v>
      </c>
      <c r="B3" s="183"/>
      <c r="C3" s="183"/>
      <c r="D3" s="183"/>
      <c r="E3" s="183"/>
      <c r="F3" s="183"/>
      <c r="G3" s="183"/>
    </row>
    <row r="4" spans="1:9" customFormat="1" ht="12.75" x14ac:dyDescent="0.2">
      <c r="A4" s="183" t="s">
        <v>0</v>
      </c>
      <c r="B4" s="183"/>
      <c r="C4" s="183"/>
      <c r="D4" s="183"/>
      <c r="E4" s="183"/>
      <c r="F4" s="183"/>
      <c r="G4" s="183"/>
    </row>
    <row r="5" spans="1:9" customFormat="1" ht="12.75" x14ac:dyDescent="0.2">
      <c r="A5" s="183" t="s">
        <v>363</v>
      </c>
      <c r="B5" s="183"/>
      <c r="C5" s="183"/>
      <c r="D5" s="183"/>
      <c r="E5" s="183"/>
      <c r="F5" s="183"/>
      <c r="G5" s="183"/>
    </row>
    <row r="6" spans="1:9" ht="17.45" customHeight="1" x14ac:dyDescent="0.25">
      <c r="A6" s="168"/>
      <c r="B6" s="168"/>
      <c r="C6" s="168"/>
      <c r="D6" s="168"/>
      <c r="E6" s="183" t="s">
        <v>387</v>
      </c>
      <c r="F6" s="183"/>
      <c r="G6" s="183"/>
      <c r="H6" s="168"/>
      <c r="I6" s="168"/>
    </row>
    <row r="7" spans="1:9" ht="50.45" customHeight="1" x14ac:dyDescent="0.25">
      <c r="A7" s="193" t="s">
        <v>351</v>
      </c>
      <c r="B7" s="193"/>
      <c r="C7" s="193"/>
      <c r="D7" s="193"/>
      <c r="E7" s="193"/>
      <c r="F7" s="193"/>
      <c r="G7" s="193"/>
    </row>
    <row r="8" spans="1:9" x14ac:dyDescent="0.25">
      <c r="A8" s="6"/>
      <c r="B8" s="12"/>
      <c r="C8" s="12"/>
      <c r="D8" s="12"/>
      <c r="E8" s="12"/>
      <c r="F8" s="12"/>
      <c r="G8" s="6" t="s">
        <v>4</v>
      </c>
    </row>
    <row r="9" spans="1:9" ht="28.9" customHeight="1" x14ac:dyDescent="0.25">
      <c r="A9" s="173" t="s">
        <v>1</v>
      </c>
      <c r="B9" s="43" t="s">
        <v>128</v>
      </c>
      <c r="C9" s="43" t="s">
        <v>129</v>
      </c>
      <c r="D9" s="43" t="s">
        <v>130</v>
      </c>
      <c r="E9" s="52" t="s">
        <v>131</v>
      </c>
      <c r="F9" s="53" t="s">
        <v>312</v>
      </c>
      <c r="G9" s="53" t="s">
        <v>313</v>
      </c>
    </row>
    <row r="10" spans="1:9" x14ac:dyDescent="0.25">
      <c r="A10" s="54" t="s">
        <v>43</v>
      </c>
      <c r="B10" s="55" t="s">
        <v>132</v>
      </c>
      <c r="C10" s="55"/>
      <c r="D10" s="55"/>
      <c r="E10" s="55"/>
      <c r="F10" s="56">
        <f>F13+F17+F24+F28</f>
        <v>4715000</v>
      </c>
      <c r="G10" s="56">
        <f>G13+G17+G24+G28</f>
        <v>4166000</v>
      </c>
    </row>
    <row r="11" spans="1:9" ht="25.5" x14ac:dyDescent="0.25">
      <c r="A11" s="54" t="s">
        <v>133</v>
      </c>
      <c r="B11" s="55"/>
      <c r="C11" s="55"/>
      <c r="D11" s="55" t="s">
        <v>134</v>
      </c>
      <c r="E11" s="55"/>
      <c r="F11" s="56">
        <f>F12+F25</f>
        <v>4227000</v>
      </c>
      <c r="G11" s="56">
        <f>G12+G25</f>
        <v>4166000</v>
      </c>
    </row>
    <row r="12" spans="1:9" ht="25.5" x14ac:dyDescent="0.25">
      <c r="A12" s="47" t="s">
        <v>135</v>
      </c>
      <c r="B12" s="57"/>
      <c r="C12" s="57"/>
      <c r="D12" s="57" t="s">
        <v>136</v>
      </c>
      <c r="E12" s="57"/>
      <c r="F12" s="58">
        <f>F14+F18</f>
        <v>4207000</v>
      </c>
      <c r="G12" s="58">
        <f>G14+G18</f>
        <v>4146000</v>
      </c>
    </row>
    <row r="13" spans="1:9" ht="38.25" x14ac:dyDescent="0.25">
      <c r="A13" s="54" t="s">
        <v>137</v>
      </c>
      <c r="B13" s="55"/>
      <c r="C13" s="55" t="s">
        <v>138</v>
      </c>
      <c r="D13" s="55"/>
      <c r="E13" s="55"/>
      <c r="F13" s="56">
        <f>F14</f>
        <v>886000</v>
      </c>
      <c r="G13" s="56">
        <f>G14</f>
        <v>886000</v>
      </c>
    </row>
    <row r="14" spans="1:9" ht="25.5" x14ac:dyDescent="0.25">
      <c r="A14" s="47" t="s">
        <v>139</v>
      </c>
      <c r="B14" s="57"/>
      <c r="C14" s="57"/>
      <c r="D14" s="57" t="s">
        <v>140</v>
      </c>
      <c r="E14" s="59"/>
      <c r="F14" s="58">
        <f>F15+F16</f>
        <v>886000</v>
      </c>
      <c r="G14" s="58">
        <f>G15+G16</f>
        <v>886000</v>
      </c>
    </row>
    <row r="15" spans="1:9" ht="25.5" x14ac:dyDescent="0.25">
      <c r="A15" s="47" t="s">
        <v>141</v>
      </c>
      <c r="B15" s="57"/>
      <c r="C15" s="57"/>
      <c r="D15" s="57"/>
      <c r="E15" s="57" t="s">
        <v>142</v>
      </c>
      <c r="F15" s="58">
        <v>680000</v>
      </c>
      <c r="G15" s="58">
        <v>680000</v>
      </c>
    </row>
    <row r="16" spans="1:9" ht="63.75" x14ac:dyDescent="0.25">
      <c r="A16" s="47" t="s">
        <v>143</v>
      </c>
      <c r="B16" s="57"/>
      <c r="C16" s="57"/>
      <c r="D16" s="57"/>
      <c r="E16" s="57" t="s">
        <v>144</v>
      </c>
      <c r="F16" s="58">
        <v>206000</v>
      </c>
      <c r="G16" s="58">
        <v>206000</v>
      </c>
    </row>
    <row r="17" spans="1:7" ht="51" x14ac:dyDescent="0.25">
      <c r="A17" s="54" t="s">
        <v>150</v>
      </c>
      <c r="B17" s="55"/>
      <c r="C17" s="55" t="s">
        <v>151</v>
      </c>
      <c r="D17" s="55"/>
      <c r="E17" s="55"/>
      <c r="F17" s="56">
        <f>F18</f>
        <v>3321000</v>
      </c>
      <c r="G17" s="56">
        <f>G18</f>
        <v>3260000</v>
      </c>
    </row>
    <row r="18" spans="1:7" ht="25.5" x14ac:dyDescent="0.25">
      <c r="A18" s="47" t="s">
        <v>152</v>
      </c>
      <c r="B18" s="55"/>
      <c r="C18" s="57"/>
      <c r="D18" s="57" t="s">
        <v>153</v>
      </c>
      <c r="E18" s="59"/>
      <c r="F18" s="58">
        <f>F19+F20+F21+F22+F23</f>
        <v>3321000</v>
      </c>
      <c r="G18" s="58">
        <f>G19+G20+G21+G22+G23</f>
        <v>3260000</v>
      </c>
    </row>
    <row r="19" spans="1:7" ht="51" x14ac:dyDescent="0.25">
      <c r="A19" s="47" t="s">
        <v>154</v>
      </c>
      <c r="B19" s="57"/>
      <c r="C19" s="57"/>
      <c r="D19" s="60"/>
      <c r="E19" s="57">
        <v>121</v>
      </c>
      <c r="F19" s="58">
        <v>2500000</v>
      </c>
      <c r="G19" s="58">
        <v>2500000</v>
      </c>
    </row>
    <row r="20" spans="1:7" ht="51" x14ac:dyDescent="0.25">
      <c r="A20" s="47" t="s">
        <v>155</v>
      </c>
      <c r="B20" s="57"/>
      <c r="C20" s="57"/>
      <c r="D20" s="60"/>
      <c r="E20" s="57" t="s">
        <v>156</v>
      </c>
      <c r="F20" s="58">
        <v>6000</v>
      </c>
      <c r="G20" s="58">
        <v>0</v>
      </c>
    </row>
    <row r="21" spans="1:7" ht="59.45" customHeight="1" x14ac:dyDescent="0.25">
      <c r="A21" s="47" t="s">
        <v>143</v>
      </c>
      <c r="B21" s="57"/>
      <c r="C21" s="57"/>
      <c r="D21" s="60"/>
      <c r="E21" s="57" t="s">
        <v>144</v>
      </c>
      <c r="F21" s="58">
        <v>755000</v>
      </c>
      <c r="G21" s="58">
        <v>755000</v>
      </c>
    </row>
    <row r="22" spans="1:7" x14ac:dyDescent="0.25">
      <c r="A22" s="47" t="s">
        <v>157</v>
      </c>
      <c r="B22" s="57"/>
      <c r="C22" s="57"/>
      <c r="D22" s="60"/>
      <c r="E22" s="61">
        <v>244</v>
      </c>
      <c r="F22" s="62">
        <v>55000</v>
      </c>
      <c r="G22" s="62">
        <v>0</v>
      </c>
    </row>
    <row r="23" spans="1:7" ht="25.5" x14ac:dyDescent="0.25">
      <c r="A23" s="47" t="s">
        <v>158</v>
      </c>
      <c r="B23" s="57"/>
      <c r="C23" s="57"/>
      <c r="D23" s="120"/>
      <c r="E23" s="67">
        <v>852</v>
      </c>
      <c r="F23" s="69">
        <v>5000</v>
      </c>
      <c r="G23" s="69">
        <v>5000</v>
      </c>
    </row>
    <row r="24" spans="1:7" x14ac:dyDescent="0.25">
      <c r="A24" s="54" t="s">
        <v>51</v>
      </c>
      <c r="B24" s="55"/>
      <c r="C24" s="55" t="s">
        <v>168</v>
      </c>
      <c r="D24" s="57"/>
      <c r="E24" s="57"/>
      <c r="F24" s="56">
        <f>F26</f>
        <v>20000</v>
      </c>
      <c r="G24" s="56">
        <f>G26</f>
        <v>20000</v>
      </c>
    </row>
    <row r="25" spans="1:7" ht="73.150000000000006" customHeight="1" x14ac:dyDescent="0.25">
      <c r="A25" s="54" t="s">
        <v>272</v>
      </c>
      <c r="B25" s="55"/>
      <c r="C25" s="55"/>
      <c r="D25" s="73" t="s">
        <v>169</v>
      </c>
      <c r="E25" s="57"/>
      <c r="F25" s="56">
        <f>F26</f>
        <v>20000</v>
      </c>
      <c r="G25" s="56">
        <f>G26</f>
        <v>20000</v>
      </c>
    </row>
    <row r="26" spans="1:7" x14ac:dyDescent="0.25">
      <c r="A26" s="47" t="s">
        <v>170</v>
      </c>
      <c r="B26" s="55"/>
      <c r="C26" s="55"/>
      <c r="D26" s="57" t="s">
        <v>171</v>
      </c>
      <c r="E26" s="57"/>
      <c r="F26" s="58">
        <f>F27</f>
        <v>20000</v>
      </c>
      <c r="G26" s="58">
        <f>G27</f>
        <v>20000</v>
      </c>
    </row>
    <row r="27" spans="1:7" x14ac:dyDescent="0.25">
      <c r="A27" s="47" t="s">
        <v>172</v>
      </c>
      <c r="B27" s="55"/>
      <c r="C27" s="55"/>
      <c r="D27" s="57"/>
      <c r="E27" s="57" t="s">
        <v>173</v>
      </c>
      <c r="F27" s="58">
        <v>20000</v>
      </c>
      <c r="G27" s="58">
        <v>20000</v>
      </c>
    </row>
    <row r="28" spans="1:7" ht="18.600000000000001" customHeight="1" x14ac:dyDescent="0.25">
      <c r="A28" s="54" t="s">
        <v>174</v>
      </c>
      <c r="B28" s="57"/>
      <c r="C28" s="55">
        <v>13</v>
      </c>
      <c r="D28" s="57"/>
      <c r="E28" s="55"/>
      <c r="F28" s="56">
        <f t="shared" ref="F28:G30" si="0">F29</f>
        <v>488000</v>
      </c>
      <c r="G28" s="56">
        <f t="shared" si="0"/>
        <v>0</v>
      </c>
    </row>
    <row r="29" spans="1:7" ht="61.15" customHeight="1" x14ac:dyDescent="0.25">
      <c r="A29" s="74" t="s">
        <v>274</v>
      </c>
      <c r="B29" s="61"/>
      <c r="C29" s="73"/>
      <c r="D29" s="73" t="s">
        <v>175</v>
      </c>
      <c r="E29" s="73"/>
      <c r="F29" s="75">
        <f t="shared" si="0"/>
        <v>488000</v>
      </c>
      <c r="G29" s="75">
        <f t="shared" si="0"/>
        <v>0</v>
      </c>
    </row>
    <row r="30" spans="1:7" ht="25.5" x14ac:dyDescent="0.25">
      <c r="A30" s="66" t="s">
        <v>176</v>
      </c>
      <c r="B30" s="76"/>
      <c r="C30" s="73"/>
      <c r="D30" s="61" t="s">
        <v>177</v>
      </c>
      <c r="E30" s="73"/>
      <c r="F30" s="75">
        <f t="shared" si="0"/>
        <v>488000</v>
      </c>
      <c r="G30" s="75">
        <f t="shared" si="0"/>
        <v>0</v>
      </c>
    </row>
    <row r="31" spans="1:7" x14ac:dyDescent="0.25">
      <c r="A31" s="66" t="s">
        <v>178</v>
      </c>
      <c r="B31" s="76"/>
      <c r="C31" s="73"/>
      <c r="D31" s="61" t="s">
        <v>179</v>
      </c>
      <c r="E31" s="73"/>
      <c r="F31" s="75">
        <f>F32+F33+F34</f>
        <v>488000</v>
      </c>
      <c r="G31" s="75">
        <f>G32+G33+G34</f>
        <v>0</v>
      </c>
    </row>
    <row r="32" spans="1:7" ht="38.25" x14ac:dyDescent="0.25">
      <c r="A32" s="66" t="s">
        <v>180</v>
      </c>
      <c r="B32" s="76"/>
      <c r="C32" s="73"/>
      <c r="D32" s="61"/>
      <c r="E32" s="61" t="s">
        <v>181</v>
      </c>
      <c r="F32" s="62">
        <v>100000</v>
      </c>
      <c r="G32" s="62">
        <v>0</v>
      </c>
    </row>
    <row r="33" spans="1:7" x14ac:dyDescent="0.25">
      <c r="A33" s="47" t="s">
        <v>182</v>
      </c>
      <c r="B33" s="57"/>
      <c r="C33" s="57"/>
      <c r="D33" s="57"/>
      <c r="E33" s="57" t="s">
        <v>183</v>
      </c>
      <c r="F33" s="58">
        <v>246000</v>
      </c>
      <c r="G33" s="58">
        <v>0</v>
      </c>
    </row>
    <row r="34" spans="1:7" x14ac:dyDescent="0.25">
      <c r="A34" s="63" t="s">
        <v>184</v>
      </c>
      <c r="B34" s="61"/>
      <c r="C34" s="61"/>
      <c r="D34" s="61"/>
      <c r="E34" s="61" t="s">
        <v>185</v>
      </c>
      <c r="F34" s="62">
        <v>142000</v>
      </c>
      <c r="G34" s="62">
        <v>0</v>
      </c>
    </row>
    <row r="35" spans="1:7" x14ac:dyDescent="0.25">
      <c r="A35" s="54" t="s">
        <v>55</v>
      </c>
      <c r="B35" s="55" t="s">
        <v>138</v>
      </c>
      <c r="C35" s="57"/>
      <c r="D35" s="57"/>
      <c r="E35" s="55"/>
      <c r="F35" s="56">
        <f>F36</f>
        <v>251618</v>
      </c>
      <c r="G35" s="56">
        <f>G36</f>
        <v>259956</v>
      </c>
    </row>
    <row r="36" spans="1:7" ht="25.5" x14ac:dyDescent="0.25">
      <c r="A36" s="54" t="s">
        <v>57</v>
      </c>
      <c r="B36" s="57"/>
      <c r="C36" s="55" t="s">
        <v>145</v>
      </c>
      <c r="D36" s="55"/>
      <c r="E36" s="55"/>
      <c r="F36" s="56">
        <f>F40+F41</f>
        <v>251618</v>
      </c>
      <c r="G36" s="56">
        <f>G40+G41</f>
        <v>259956</v>
      </c>
    </row>
    <row r="37" spans="1:7" ht="25.5" x14ac:dyDescent="0.25">
      <c r="A37" s="54" t="s">
        <v>133</v>
      </c>
      <c r="B37" s="57"/>
      <c r="C37" s="55"/>
      <c r="D37" s="55" t="s">
        <v>134</v>
      </c>
      <c r="E37" s="55"/>
      <c r="F37" s="56">
        <f>F38</f>
        <v>251618</v>
      </c>
      <c r="G37" s="56">
        <f>G38</f>
        <v>259956</v>
      </c>
    </row>
    <row r="38" spans="1:7" ht="25.5" x14ac:dyDescent="0.25">
      <c r="A38" s="47" t="s">
        <v>135</v>
      </c>
      <c r="B38" s="57"/>
      <c r="C38" s="57"/>
      <c r="D38" s="57" t="s">
        <v>136</v>
      </c>
      <c r="E38" s="55"/>
      <c r="F38" s="58">
        <f>F39</f>
        <v>251618</v>
      </c>
      <c r="G38" s="58">
        <f>G39</f>
        <v>259956</v>
      </c>
    </row>
    <row r="39" spans="1:7" ht="51" x14ac:dyDescent="0.25">
      <c r="A39" s="47" t="s">
        <v>353</v>
      </c>
      <c r="B39" s="57"/>
      <c r="C39" s="57"/>
      <c r="D39" s="57" t="s">
        <v>191</v>
      </c>
      <c r="E39" s="57"/>
      <c r="F39" s="58">
        <f>F40+F41</f>
        <v>251618</v>
      </c>
      <c r="G39" s="58">
        <f>G40+G41</f>
        <v>259956</v>
      </c>
    </row>
    <row r="40" spans="1:7" ht="51" x14ac:dyDescent="0.25">
      <c r="A40" s="47" t="s">
        <v>154</v>
      </c>
      <c r="B40" s="57"/>
      <c r="C40" s="57"/>
      <c r="D40" s="57"/>
      <c r="E40" s="57" t="s">
        <v>142</v>
      </c>
      <c r="F40" s="58">
        <v>193254.99</v>
      </c>
      <c r="G40" s="58">
        <v>199658.99</v>
      </c>
    </row>
    <row r="41" spans="1:7" ht="63.75" x14ac:dyDescent="0.25">
      <c r="A41" s="47" t="s">
        <v>143</v>
      </c>
      <c r="B41" s="57"/>
      <c r="C41" s="57"/>
      <c r="D41" s="57"/>
      <c r="E41" s="57" t="s">
        <v>144</v>
      </c>
      <c r="F41" s="58">
        <v>58363.01</v>
      </c>
      <c r="G41" s="58">
        <v>60297.01</v>
      </c>
    </row>
    <row r="42" spans="1:7" x14ac:dyDescent="0.25">
      <c r="A42" s="54" t="s">
        <v>200</v>
      </c>
      <c r="B42" s="55" t="s">
        <v>151</v>
      </c>
      <c r="C42" s="55"/>
      <c r="D42" s="57"/>
      <c r="E42" s="55"/>
      <c r="F42" s="56">
        <f t="shared" ref="F42:G44" si="1">F43</f>
        <v>3610382</v>
      </c>
      <c r="G42" s="56">
        <f t="shared" si="1"/>
        <v>3648382</v>
      </c>
    </row>
    <row r="43" spans="1:7" x14ac:dyDescent="0.25">
      <c r="A43" s="74" t="s">
        <v>63</v>
      </c>
      <c r="B43" s="73"/>
      <c r="C43" s="73" t="s">
        <v>201</v>
      </c>
      <c r="D43" s="61"/>
      <c r="E43" s="73"/>
      <c r="F43" s="75">
        <f t="shared" si="1"/>
        <v>3610382</v>
      </c>
      <c r="G43" s="75">
        <f t="shared" si="1"/>
        <v>3648382</v>
      </c>
    </row>
    <row r="44" spans="1:7" ht="60" customHeight="1" x14ac:dyDescent="0.25">
      <c r="A44" s="80" t="s">
        <v>202</v>
      </c>
      <c r="B44" s="81"/>
      <c r="C44" s="81"/>
      <c r="D44" s="81" t="s">
        <v>203</v>
      </c>
      <c r="E44" s="81"/>
      <c r="F44" s="82">
        <f t="shared" si="1"/>
        <v>3610382</v>
      </c>
      <c r="G44" s="82">
        <f t="shared" si="1"/>
        <v>3648382</v>
      </c>
    </row>
    <row r="45" spans="1:7" ht="38.25" x14ac:dyDescent="0.25">
      <c r="A45" s="66" t="s">
        <v>204</v>
      </c>
      <c r="B45" s="83"/>
      <c r="C45" s="83"/>
      <c r="D45" s="67" t="s">
        <v>205</v>
      </c>
      <c r="E45" s="81"/>
      <c r="F45" s="84">
        <f>F46+F48+F50+F52+F54</f>
        <v>3610382</v>
      </c>
      <c r="G45" s="84">
        <f>G46+G48+G50+G52+G54</f>
        <v>3648382</v>
      </c>
    </row>
    <row r="46" spans="1:7" ht="38.25" x14ac:dyDescent="0.25">
      <c r="A46" s="66" t="s">
        <v>206</v>
      </c>
      <c r="B46" s="83"/>
      <c r="C46" s="83"/>
      <c r="D46" s="67" t="s">
        <v>207</v>
      </c>
      <c r="E46" s="81"/>
      <c r="F46" s="84">
        <f>F47</f>
        <v>807000</v>
      </c>
      <c r="G46" s="84">
        <f>G47</f>
        <v>845000</v>
      </c>
    </row>
    <row r="47" spans="1:7" x14ac:dyDescent="0.25">
      <c r="A47" s="66" t="s">
        <v>157</v>
      </c>
      <c r="B47" s="81"/>
      <c r="C47" s="81"/>
      <c r="D47" s="68"/>
      <c r="E47" s="67" t="s">
        <v>183</v>
      </c>
      <c r="F47" s="85">
        <v>807000</v>
      </c>
      <c r="G47" s="85">
        <v>845000</v>
      </c>
    </row>
    <row r="48" spans="1:7" ht="38.25" x14ac:dyDescent="0.25">
      <c r="A48" s="94" t="s">
        <v>267</v>
      </c>
      <c r="B48" s="95"/>
      <c r="C48" s="96"/>
      <c r="D48" s="96" t="s">
        <v>268</v>
      </c>
      <c r="E48" s="96"/>
      <c r="F48" s="97">
        <f>F49</f>
        <v>1479988</v>
      </c>
      <c r="G48" s="97">
        <f>G49</f>
        <v>1479988</v>
      </c>
    </row>
    <row r="49" spans="1:7" ht="38.25" x14ac:dyDescent="0.25">
      <c r="A49" s="90" t="s">
        <v>210</v>
      </c>
      <c r="B49" s="95"/>
      <c r="C49" s="96"/>
      <c r="D49" s="96"/>
      <c r="E49" s="96" t="s">
        <v>183</v>
      </c>
      <c r="F49" s="97">
        <v>1479988</v>
      </c>
      <c r="G49" s="97">
        <v>1479988</v>
      </c>
    </row>
    <row r="50" spans="1:7" ht="38.25" x14ac:dyDescent="0.25">
      <c r="A50" s="94" t="s">
        <v>279</v>
      </c>
      <c r="B50" s="95"/>
      <c r="C50" s="96"/>
      <c r="D50" s="96" t="s">
        <v>278</v>
      </c>
      <c r="E50" s="96"/>
      <c r="F50" s="97">
        <f>F51</f>
        <v>78000</v>
      </c>
      <c r="G50" s="97">
        <f>G51</f>
        <v>78000</v>
      </c>
    </row>
    <row r="51" spans="1:7" ht="38.25" x14ac:dyDescent="0.25">
      <c r="A51" s="90" t="s">
        <v>210</v>
      </c>
      <c r="B51" s="95"/>
      <c r="C51" s="96"/>
      <c r="D51" s="96"/>
      <c r="E51" s="96" t="s">
        <v>183</v>
      </c>
      <c r="F51" s="97">
        <v>78000</v>
      </c>
      <c r="G51" s="97">
        <v>78000</v>
      </c>
    </row>
    <row r="52" spans="1:7" ht="63.75" x14ac:dyDescent="0.25">
      <c r="A52" s="94" t="s">
        <v>319</v>
      </c>
      <c r="B52" s="95"/>
      <c r="C52" s="96"/>
      <c r="D52" s="96" t="s">
        <v>317</v>
      </c>
      <c r="E52" s="96"/>
      <c r="F52" s="97">
        <f>F53</f>
        <v>1182394</v>
      </c>
      <c r="G52" s="97">
        <f>G53</f>
        <v>1182394</v>
      </c>
    </row>
    <row r="53" spans="1:7" ht="38.25" x14ac:dyDescent="0.25">
      <c r="A53" s="90" t="s">
        <v>210</v>
      </c>
      <c r="B53" s="95"/>
      <c r="C53" s="96"/>
      <c r="D53" s="96"/>
      <c r="E53" s="96" t="s">
        <v>183</v>
      </c>
      <c r="F53" s="97">
        <v>1182394</v>
      </c>
      <c r="G53" s="97">
        <v>1182394</v>
      </c>
    </row>
    <row r="54" spans="1:7" ht="63.75" x14ac:dyDescent="0.25">
      <c r="A54" s="94" t="s">
        <v>320</v>
      </c>
      <c r="B54" s="95"/>
      <c r="C54" s="96"/>
      <c r="D54" s="96" t="s">
        <v>318</v>
      </c>
      <c r="E54" s="96"/>
      <c r="F54" s="97">
        <f>F55</f>
        <v>63000</v>
      </c>
      <c r="G54" s="97">
        <f>G55</f>
        <v>63000</v>
      </c>
    </row>
    <row r="55" spans="1:7" ht="38.25" x14ac:dyDescent="0.25">
      <c r="A55" s="90" t="s">
        <v>210</v>
      </c>
      <c r="B55" s="95"/>
      <c r="C55" s="96"/>
      <c r="D55" s="96"/>
      <c r="E55" s="96" t="s">
        <v>183</v>
      </c>
      <c r="F55" s="97">
        <v>63000</v>
      </c>
      <c r="G55" s="97">
        <v>63000</v>
      </c>
    </row>
    <row r="56" spans="1:7" x14ac:dyDescent="0.25">
      <c r="A56" s="54" t="s">
        <v>65</v>
      </c>
      <c r="B56" s="73" t="s">
        <v>211</v>
      </c>
      <c r="C56" s="73"/>
      <c r="D56" s="55"/>
      <c r="E56" s="55"/>
      <c r="F56" s="56">
        <f>F57+F68</f>
        <v>4993264</v>
      </c>
      <c r="G56" s="56">
        <f>G57+G68</f>
        <v>16350</v>
      </c>
    </row>
    <row r="57" spans="1:7" x14ac:dyDescent="0.25">
      <c r="A57" s="54" t="s">
        <v>71</v>
      </c>
      <c r="B57" s="55"/>
      <c r="C57" s="55" t="s">
        <v>145</v>
      </c>
      <c r="D57" s="57"/>
      <c r="E57" s="55"/>
      <c r="F57" s="56">
        <f>F58+F64</f>
        <v>4593264</v>
      </c>
      <c r="G57" s="56">
        <f>G58+G64</f>
        <v>16350</v>
      </c>
    </row>
    <row r="58" spans="1:7" ht="51" x14ac:dyDescent="0.25">
      <c r="A58" s="74" t="s">
        <v>219</v>
      </c>
      <c r="B58" s="73"/>
      <c r="C58" s="73"/>
      <c r="D58" s="73" t="s">
        <v>220</v>
      </c>
      <c r="E58" s="73"/>
      <c r="F58" s="75">
        <f>F59</f>
        <v>1034725</v>
      </c>
      <c r="G58" s="75">
        <f>G59</f>
        <v>16350</v>
      </c>
    </row>
    <row r="59" spans="1:7" x14ac:dyDescent="0.25">
      <c r="A59" s="66" t="s">
        <v>342</v>
      </c>
      <c r="B59" s="81"/>
      <c r="C59" s="81"/>
      <c r="D59" s="102" t="s">
        <v>221</v>
      </c>
      <c r="E59" s="81"/>
      <c r="F59" s="69">
        <f>F60+F62</f>
        <v>1034725</v>
      </c>
      <c r="G59" s="69">
        <f>G60+G62</f>
        <v>16350</v>
      </c>
    </row>
    <row r="60" spans="1:7" x14ac:dyDescent="0.25">
      <c r="A60" s="66" t="s">
        <v>222</v>
      </c>
      <c r="B60" s="121"/>
      <c r="C60" s="81"/>
      <c r="D60" s="102" t="s">
        <v>223</v>
      </c>
      <c r="E60" s="81"/>
      <c r="F60" s="69">
        <f>F61</f>
        <v>330000</v>
      </c>
      <c r="G60" s="69">
        <f>G61</f>
        <v>16350</v>
      </c>
    </row>
    <row r="61" spans="1:7" x14ac:dyDescent="0.25">
      <c r="A61" s="66" t="s">
        <v>184</v>
      </c>
      <c r="B61" s="122"/>
      <c r="C61" s="102"/>
      <c r="D61" s="102"/>
      <c r="E61" s="67" t="s">
        <v>185</v>
      </c>
      <c r="F61" s="69">
        <v>330000</v>
      </c>
      <c r="G61" s="69">
        <v>16350</v>
      </c>
    </row>
    <row r="62" spans="1:7" x14ac:dyDescent="0.25">
      <c r="A62" s="66" t="s">
        <v>226</v>
      </c>
      <c r="B62" s="123"/>
      <c r="C62" s="109"/>
      <c r="D62" s="105" t="s">
        <v>227</v>
      </c>
      <c r="E62" s="105"/>
      <c r="F62" s="110">
        <f>F63</f>
        <v>704725</v>
      </c>
      <c r="G62" s="110">
        <f>G63</f>
        <v>0</v>
      </c>
    </row>
    <row r="63" spans="1:7" x14ac:dyDescent="0.25">
      <c r="A63" s="103" t="s">
        <v>157</v>
      </c>
      <c r="B63" s="111"/>
      <c r="C63" s="111"/>
      <c r="D63" s="111"/>
      <c r="E63" s="57" t="s">
        <v>183</v>
      </c>
      <c r="F63" s="62">
        <v>704725</v>
      </c>
      <c r="G63" s="62">
        <v>0</v>
      </c>
    </row>
    <row r="64" spans="1:7" ht="76.5" x14ac:dyDescent="0.25">
      <c r="A64" s="74" t="s">
        <v>343</v>
      </c>
      <c r="B64" s="66"/>
      <c r="C64" s="66"/>
      <c r="D64" s="80" t="s">
        <v>321</v>
      </c>
      <c r="E64" s="80"/>
      <c r="F64" s="82">
        <f>F65</f>
        <v>3558539</v>
      </c>
      <c r="G64" s="62">
        <v>0</v>
      </c>
    </row>
    <row r="65" spans="1:7" ht="63.6" customHeight="1" x14ac:dyDescent="0.25">
      <c r="A65" s="66" t="s">
        <v>322</v>
      </c>
      <c r="B65" s="66"/>
      <c r="C65" s="66"/>
      <c r="D65" s="174" t="s">
        <v>323</v>
      </c>
      <c r="E65" s="66"/>
      <c r="F65" s="69">
        <f>F66</f>
        <v>3558539</v>
      </c>
      <c r="G65" s="62">
        <v>0</v>
      </c>
    </row>
    <row r="66" spans="1:7" ht="25.5" x14ac:dyDescent="0.25">
      <c r="A66" s="66" t="s">
        <v>324</v>
      </c>
      <c r="B66" s="66"/>
      <c r="C66" s="66"/>
      <c r="D66" s="105" t="s">
        <v>325</v>
      </c>
      <c r="E66" s="66"/>
      <c r="F66" s="110">
        <f>F67</f>
        <v>3558539</v>
      </c>
      <c r="G66" s="62">
        <v>0</v>
      </c>
    </row>
    <row r="67" spans="1:7" x14ac:dyDescent="0.25">
      <c r="A67" s="47" t="s">
        <v>182</v>
      </c>
      <c r="B67" s="66"/>
      <c r="C67" s="66"/>
      <c r="D67" s="66"/>
      <c r="E67" s="174">
        <v>244</v>
      </c>
      <c r="F67" s="110">
        <v>3558539</v>
      </c>
      <c r="G67" s="58">
        <v>0</v>
      </c>
    </row>
    <row r="68" spans="1:7" ht="25.5" x14ac:dyDescent="0.25">
      <c r="A68" s="74" t="s">
        <v>73</v>
      </c>
      <c r="B68" s="112"/>
      <c r="C68" s="73" t="s">
        <v>211</v>
      </c>
      <c r="D68" s="61"/>
      <c r="E68" s="73"/>
      <c r="F68" s="75">
        <f t="shared" ref="F68:G71" si="2">F69</f>
        <v>400000</v>
      </c>
      <c r="G68" s="75">
        <f t="shared" si="2"/>
        <v>0</v>
      </c>
    </row>
    <row r="69" spans="1:7" ht="63.75" x14ac:dyDescent="0.25">
      <c r="A69" s="80" t="s">
        <v>186</v>
      </c>
      <c r="B69" s="81"/>
      <c r="C69" s="81"/>
      <c r="D69" s="81" t="s">
        <v>187</v>
      </c>
      <c r="E69" s="81"/>
      <c r="F69" s="82">
        <f t="shared" si="2"/>
        <v>400000</v>
      </c>
      <c r="G69" s="82">
        <f t="shared" si="2"/>
        <v>0</v>
      </c>
    </row>
    <row r="70" spans="1:7" ht="51" x14ac:dyDescent="0.25">
      <c r="A70" s="66" t="s">
        <v>212</v>
      </c>
      <c r="B70" s="81"/>
      <c r="C70" s="81"/>
      <c r="D70" s="67" t="s">
        <v>189</v>
      </c>
      <c r="E70" s="81"/>
      <c r="F70" s="82">
        <f t="shared" si="2"/>
        <v>400000</v>
      </c>
      <c r="G70" s="82">
        <f t="shared" si="2"/>
        <v>0</v>
      </c>
    </row>
    <row r="71" spans="1:7" ht="62.45" customHeight="1" x14ac:dyDescent="0.25">
      <c r="A71" s="66" t="s">
        <v>230</v>
      </c>
      <c r="B71" s="81"/>
      <c r="C71" s="81"/>
      <c r="D71" s="102" t="s">
        <v>231</v>
      </c>
      <c r="E71" s="81"/>
      <c r="F71" s="69">
        <f t="shared" si="2"/>
        <v>400000</v>
      </c>
      <c r="G71" s="69">
        <f t="shared" si="2"/>
        <v>0</v>
      </c>
    </row>
    <row r="72" spans="1:7" x14ac:dyDescent="0.25">
      <c r="A72" s="103" t="s">
        <v>157</v>
      </c>
      <c r="B72" s="105"/>
      <c r="C72" s="105"/>
      <c r="D72" s="105"/>
      <c r="E72" s="105" t="s">
        <v>183</v>
      </c>
      <c r="F72" s="110">
        <v>400000</v>
      </c>
      <c r="G72" s="110">
        <v>0</v>
      </c>
    </row>
    <row r="73" spans="1:7" ht="32.450000000000003" customHeight="1" x14ac:dyDescent="0.25">
      <c r="A73" s="54" t="s">
        <v>100</v>
      </c>
      <c r="B73" s="55" t="s">
        <v>192</v>
      </c>
      <c r="C73" s="55"/>
      <c r="D73" s="57"/>
      <c r="E73" s="57"/>
      <c r="F73" s="56">
        <f t="shared" ref="F73:G77" si="3">F74</f>
        <v>50000</v>
      </c>
      <c r="G73" s="56">
        <f t="shared" si="3"/>
        <v>50000</v>
      </c>
    </row>
    <row r="74" spans="1:7" x14ac:dyDescent="0.25">
      <c r="A74" s="47" t="s">
        <v>114</v>
      </c>
      <c r="B74" s="55"/>
      <c r="C74" s="55" t="s">
        <v>132</v>
      </c>
      <c r="D74" s="57"/>
      <c r="E74" s="57"/>
      <c r="F74" s="56">
        <f t="shared" si="3"/>
        <v>50000</v>
      </c>
      <c r="G74" s="56">
        <f t="shared" si="3"/>
        <v>50000</v>
      </c>
    </row>
    <row r="75" spans="1:7" ht="51" x14ac:dyDescent="0.25">
      <c r="A75" s="54" t="s">
        <v>246</v>
      </c>
      <c r="B75" s="55"/>
      <c r="C75" s="55"/>
      <c r="D75" s="57" t="s">
        <v>247</v>
      </c>
      <c r="E75" s="57"/>
      <c r="F75" s="56">
        <f t="shared" si="3"/>
        <v>50000</v>
      </c>
      <c r="G75" s="56">
        <f t="shared" si="3"/>
        <v>50000</v>
      </c>
    </row>
    <row r="76" spans="1:7" ht="38.25" x14ac:dyDescent="0.25">
      <c r="A76" s="47" t="s">
        <v>248</v>
      </c>
      <c r="B76" s="55"/>
      <c r="C76" s="55"/>
      <c r="D76" s="57" t="s">
        <v>249</v>
      </c>
      <c r="E76" s="57"/>
      <c r="F76" s="58">
        <f t="shared" si="3"/>
        <v>50000</v>
      </c>
      <c r="G76" s="58">
        <f t="shared" si="3"/>
        <v>50000</v>
      </c>
    </row>
    <row r="77" spans="1:7" ht="38.25" x14ac:dyDescent="0.25">
      <c r="A77" s="47" t="s">
        <v>250</v>
      </c>
      <c r="B77" s="55"/>
      <c r="C77" s="55"/>
      <c r="D77" s="57" t="s">
        <v>251</v>
      </c>
      <c r="E77" s="57"/>
      <c r="F77" s="58">
        <f t="shared" si="3"/>
        <v>50000</v>
      </c>
      <c r="G77" s="58">
        <f t="shared" si="3"/>
        <v>50000</v>
      </c>
    </row>
    <row r="78" spans="1:7" ht="25.5" x14ac:dyDescent="0.25">
      <c r="A78" s="63" t="s">
        <v>252</v>
      </c>
      <c r="B78" s="73"/>
      <c r="C78" s="73"/>
      <c r="D78" s="61"/>
      <c r="E78" s="61" t="s">
        <v>253</v>
      </c>
      <c r="F78" s="62">
        <v>50000</v>
      </c>
      <c r="G78" s="62">
        <v>50000</v>
      </c>
    </row>
    <row r="79" spans="1:7" x14ac:dyDescent="0.25">
      <c r="A79" s="197" t="s">
        <v>97</v>
      </c>
      <c r="B79" s="197"/>
      <c r="C79" s="197"/>
      <c r="D79" s="197"/>
      <c r="E79" s="197"/>
      <c r="F79" s="82">
        <f>F10+F35+F42+F56+F73</f>
        <v>13620264</v>
      </c>
      <c r="G79" s="82">
        <f>G10+G35+G42+G56+G73</f>
        <v>8140688</v>
      </c>
    </row>
    <row r="80" spans="1:7" x14ac:dyDescent="0.25">
      <c r="A80" s="198" t="s">
        <v>349</v>
      </c>
      <c r="B80" s="198"/>
      <c r="C80" s="198"/>
      <c r="D80" s="198"/>
      <c r="E80" s="198"/>
      <c r="F80" s="82">
        <v>183275</v>
      </c>
      <c r="G80" s="82">
        <v>274650</v>
      </c>
    </row>
    <row r="81" spans="1:7" x14ac:dyDescent="0.25">
      <c r="A81" s="198" t="s">
        <v>350</v>
      </c>
      <c r="B81" s="198"/>
      <c r="C81" s="198"/>
      <c r="D81" s="198"/>
      <c r="E81" s="198"/>
      <c r="F81" s="82">
        <f>F79+F80</f>
        <v>13803539</v>
      </c>
      <c r="G81" s="82">
        <f>G79+G80</f>
        <v>8415338</v>
      </c>
    </row>
  </sheetData>
  <sheetProtection selectLockedCells="1" selectUnlockedCells="1"/>
  <mergeCells count="10">
    <mergeCell ref="A79:E79"/>
    <mergeCell ref="A80:E80"/>
    <mergeCell ref="A81:E81"/>
    <mergeCell ref="A1:G1"/>
    <mergeCell ref="A2:G2"/>
    <mergeCell ref="A3:G3"/>
    <mergeCell ref="A4:G4"/>
    <mergeCell ref="A5:G5"/>
    <mergeCell ref="A7:G7"/>
    <mergeCell ref="E6:G6"/>
  </mergeCells>
  <pageMargins left="0.62992125984251968" right="0.27559055118110237" top="0.39370078740157483" bottom="0.47244094488188981" header="0.51181102362204722" footer="0.51181102362204722"/>
  <pageSetup paperSize="9" firstPageNumber="0" fitToHeight="0" orientation="portrait" horizontalDpi="300" verticalDpi="300" r:id="rId1"/>
  <headerFooter alignWithMargins="0"/>
  <rowBreaks count="1" manualBreakCount="1">
    <brk id="51" max="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Views>
    <sheetView view="pageBreakPreview" workbookViewId="0">
      <selection activeCell="B16" sqref="B16"/>
    </sheetView>
  </sheetViews>
  <sheetFormatPr defaultRowHeight="12.75" x14ac:dyDescent="0.2"/>
  <cols>
    <col min="1" max="1" width="53.85546875" customWidth="1"/>
    <col min="2" max="2" width="37.42578125" customWidth="1"/>
    <col min="3" max="6" width="8.7109375" hidden="1" customWidth="1"/>
  </cols>
  <sheetData>
    <row r="1" spans="1:6" x14ac:dyDescent="0.2">
      <c r="A1" s="190"/>
      <c r="B1" s="190"/>
      <c r="C1" s="190"/>
      <c r="D1" s="190"/>
      <c r="E1" s="190"/>
      <c r="F1" s="190"/>
    </row>
    <row r="2" spans="1:6" x14ac:dyDescent="0.2">
      <c r="A2" s="183" t="s">
        <v>355</v>
      </c>
      <c r="B2" s="183"/>
      <c r="C2" s="183"/>
      <c r="D2" s="183"/>
      <c r="E2" s="183"/>
      <c r="F2" s="183"/>
    </row>
    <row r="3" spans="1:6" x14ac:dyDescent="0.2">
      <c r="A3" s="183" t="s">
        <v>98</v>
      </c>
      <c r="B3" s="183"/>
      <c r="C3" s="183"/>
      <c r="D3" s="183"/>
      <c r="E3" s="183"/>
      <c r="F3" s="183"/>
    </row>
    <row r="4" spans="1:6" x14ac:dyDescent="0.2">
      <c r="A4" s="183" t="s">
        <v>0</v>
      </c>
      <c r="B4" s="183"/>
      <c r="C4" s="183"/>
      <c r="D4" s="183"/>
      <c r="E4" s="183"/>
      <c r="F4" s="183"/>
    </row>
    <row r="5" spans="1:6" x14ac:dyDescent="0.2">
      <c r="A5" s="183" t="s">
        <v>363</v>
      </c>
      <c r="B5" s="183"/>
      <c r="C5" s="183"/>
      <c r="D5" s="183"/>
      <c r="E5" s="183"/>
      <c r="F5" s="183"/>
    </row>
    <row r="6" spans="1:6" ht="15.6" customHeight="1" x14ac:dyDescent="0.2">
      <c r="A6" s="16"/>
      <c r="B6" s="183" t="s">
        <v>387</v>
      </c>
      <c r="C6" s="183"/>
      <c r="D6" s="183"/>
      <c r="E6" s="36"/>
      <c r="F6" s="36"/>
    </row>
    <row r="7" spans="1:6" ht="17.649999999999999" customHeight="1" x14ac:dyDescent="0.2">
      <c r="A7" s="189" t="s">
        <v>295</v>
      </c>
      <c r="B7" s="189"/>
      <c r="C7" s="36"/>
      <c r="D7" s="36"/>
      <c r="E7" s="36"/>
      <c r="F7" s="36"/>
    </row>
    <row r="8" spans="1:6" ht="34.15" customHeight="1" x14ac:dyDescent="0.2">
      <c r="A8" s="188" t="s">
        <v>327</v>
      </c>
      <c r="B8" s="188"/>
      <c r="C8" s="36"/>
      <c r="D8" s="36"/>
      <c r="E8" s="36"/>
      <c r="F8" s="36"/>
    </row>
    <row r="9" spans="1:6" ht="11.65" customHeight="1" x14ac:dyDescent="0.2">
      <c r="A9" s="124"/>
      <c r="B9" s="124"/>
      <c r="C9" s="36"/>
      <c r="D9" s="36"/>
      <c r="E9" s="36"/>
      <c r="F9" s="36"/>
    </row>
    <row r="10" spans="1:6" x14ac:dyDescent="0.2">
      <c r="A10" s="125" t="s">
        <v>1</v>
      </c>
      <c r="B10" s="126" t="s">
        <v>296</v>
      </c>
      <c r="C10" s="36"/>
      <c r="D10" s="36"/>
      <c r="E10" s="36"/>
      <c r="F10" s="36"/>
    </row>
    <row r="11" spans="1:6" x14ac:dyDescent="0.2">
      <c r="A11" s="13" t="s">
        <v>297</v>
      </c>
      <c r="B11" s="14">
        <v>240</v>
      </c>
      <c r="C11" s="36"/>
      <c r="D11" s="36"/>
      <c r="E11" s="36"/>
      <c r="F11" s="36"/>
    </row>
    <row r="12" spans="1:6" x14ac:dyDescent="0.2">
      <c r="A12" s="13" t="s">
        <v>88</v>
      </c>
      <c r="B12" s="14">
        <v>241</v>
      </c>
      <c r="C12" s="36"/>
      <c r="D12" s="36"/>
      <c r="E12" s="36"/>
      <c r="F12" s="36"/>
    </row>
  </sheetData>
  <sheetProtection selectLockedCells="1" selectUnlockedCells="1"/>
  <mergeCells count="8">
    <mergeCell ref="A7:B7"/>
    <mergeCell ref="A8:B8"/>
    <mergeCell ref="A1:F1"/>
    <mergeCell ref="A2:F2"/>
    <mergeCell ref="A3:F3"/>
    <mergeCell ref="A4:F4"/>
    <mergeCell ref="A5:F5"/>
    <mergeCell ref="B6:D6"/>
  </mergeCells>
  <pageMargins left="0.74803149606299213" right="0.47244094488188981" top="0.43307086614173229" bottom="0.98425196850393704" header="0.51181102362204722" footer="0.51181102362204722"/>
  <pageSetup paperSize="9" firstPageNumber="0"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view="pageBreakPreview" workbookViewId="0">
      <selection activeCell="B8" sqref="B8"/>
    </sheetView>
  </sheetViews>
  <sheetFormatPr defaultRowHeight="12.75" x14ac:dyDescent="0.2"/>
  <cols>
    <col min="1" max="1" width="11.28515625" customWidth="1"/>
    <col min="2" max="2" width="30.7109375" customWidth="1"/>
    <col min="3" max="3" width="17.7109375" customWidth="1"/>
    <col min="4" max="4" width="13.7109375" customWidth="1"/>
    <col min="5" max="5" width="13.5703125" customWidth="1"/>
  </cols>
  <sheetData>
    <row r="1" spans="1:6" x14ac:dyDescent="0.2">
      <c r="A1" s="183"/>
      <c r="B1" s="183"/>
      <c r="C1" s="183"/>
      <c r="D1" s="183"/>
      <c r="E1" s="183"/>
    </row>
    <row r="2" spans="1:6" x14ac:dyDescent="0.2">
      <c r="A2" s="183" t="s">
        <v>326</v>
      </c>
      <c r="B2" s="183"/>
      <c r="C2" s="183"/>
      <c r="D2" s="183"/>
      <c r="E2" s="183"/>
    </row>
    <row r="3" spans="1:6" x14ac:dyDescent="0.2">
      <c r="A3" s="183" t="s">
        <v>98</v>
      </c>
      <c r="B3" s="183"/>
      <c r="C3" s="183"/>
      <c r="D3" s="183"/>
      <c r="E3" s="183"/>
    </row>
    <row r="4" spans="1:6" x14ac:dyDescent="0.2">
      <c r="A4" s="183" t="s">
        <v>0</v>
      </c>
      <c r="B4" s="183"/>
      <c r="C4" s="183"/>
      <c r="D4" s="183"/>
      <c r="E4" s="183"/>
    </row>
    <row r="5" spans="1:6" x14ac:dyDescent="0.2">
      <c r="A5" s="183" t="s">
        <v>364</v>
      </c>
      <c r="B5" s="183"/>
      <c r="C5" s="183"/>
      <c r="D5" s="183"/>
      <c r="E5" s="183"/>
    </row>
    <row r="6" spans="1:6" ht="14.45" customHeight="1" x14ac:dyDescent="0.2">
      <c r="A6" s="183" t="s">
        <v>387</v>
      </c>
      <c r="B6" s="183"/>
      <c r="C6" s="183"/>
      <c r="D6" s="183"/>
      <c r="E6" s="183"/>
      <c r="F6" s="168"/>
    </row>
    <row r="7" spans="1:6" ht="50.25" customHeight="1" x14ac:dyDescent="0.2">
      <c r="A7" s="200" t="s">
        <v>329</v>
      </c>
      <c r="B7" s="200"/>
      <c r="C7" s="200"/>
      <c r="D7" s="200"/>
      <c r="E7" s="200"/>
    </row>
    <row r="8" spans="1:6" s="134" customFormat="1" x14ac:dyDescent="0.2">
      <c r="A8" s="132"/>
      <c r="B8" s="37"/>
      <c r="C8" s="37"/>
      <c r="D8" s="37"/>
      <c r="E8" s="133" t="s">
        <v>4</v>
      </c>
    </row>
    <row r="9" spans="1:6" ht="55.5" customHeight="1" x14ac:dyDescent="0.2">
      <c r="A9" s="172" t="s">
        <v>93</v>
      </c>
      <c r="B9" s="172" t="s">
        <v>96</v>
      </c>
      <c r="C9" s="172" t="s">
        <v>305</v>
      </c>
      <c r="D9" s="172" t="s">
        <v>312</v>
      </c>
      <c r="E9" s="172" t="s">
        <v>313</v>
      </c>
    </row>
    <row r="10" spans="1:6" ht="25.5" x14ac:dyDescent="0.2">
      <c r="A10" s="127">
        <v>240</v>
      </c>
      <c r="B10" s="128" t="s">
        <v>87</v>
      </c>
      <c r="C10" s="129">
        <f>'Прил. 6 Расходы бюджета 2022'!F170-30000</f>
        <v>105082686.77000001</v>
      </c>
      <c r="D10" s="129">
        <v>13803539</v>
      </c>
      <c r="E10" s="129">
        <v>8415338</v>
      </c>
    </row>
    <row r="11" spans="1:6" ht="38.25" x14ac:dyDescent="0.2">
      <c r="A11" s="127">
        <v>241</v>
      </c>
      <c r="B11" s="128" t="s">
        <v>88</v>
      </c>
      <c r="C11" s="130">
        <f>'Прил.4 Расходы бюджета 2022'!C12</f>
        <v>30000</v>
      </c>
      <c r="D11" s="130">
        <v>0</v>
      </c>
      <c r="E11" s="130">
        <v>0</v>
      </c>
    </row>
    <row r="12" spans="1:6" ht="20.45" customHeight="1" x14ac:dyDescent="0.2">
      <c r="A12" s="199" t="s">
        <v>97</v>
      </c>
      <c r="B12" s="199"/>
      <c r="C12" s="131">
        <f>C10+C11</f>
        <v>105112686.77000001</v>
      </c>
      <c r="D12" s="131">
        <f t="shared" ref="D12:E12" si="0">D10+D11</f>
        <v>13803539</v>
      </c>
      <c r="E12" s="131">
        <f t="shared" si="0"/>
        <v>8415338</v>
      </c>
    </row>
    <row r="13" spans="1:6" ht="15" x14ac:dyDescent="0.2">
      <c r="A13" s="3"/>
      <c r="B13" s="3"/>
      <c r="C13" s="3"/>
    </row>
    <row r="14" spans="1:6" ht="15" x14ac:dyDescent="0.2">
      <c r="A14" s="3"/>
      <c r="B14" s="3"/>
      <c r="C14" s="3"/>
    </row>
    <row r="15" spans="1:6" ht="15" x14ac:dyDescent="0.2">
      <c r="A15" s="3"/>
      <c r="B15" s="3"/>
      <c r="C15" s="3"/>
    </row>
  </sheetData>
  <sheetProtection selectLockedCells="1" selectUnlockedCells="1"/>
  <mergeCells count="8">
    <mergeCell ref="A1:E1"/>
    <mergeCell ref="A2:E2"/>
    <mergeCell ref="A3:E3"/>
    <mergeCell ref="A12:B12"/>
    <mergeCell ref="A4:E4"/>
    <mergeCell ref="A5:E5"/>
    <mergeCell ref="A7:E7"/>
    <mergeCell ref="A6:E6"/>
  </mergeCells>
  <pageMargins left="1.2598425196850394" right="0.35433070866141736" top="0.51181102362204722" bottom="0.98425196850393704" header="0.51181102362204722" footer="0.51181102362204722"/>
  <pageSetup paperSize="9" scale="99" firstPageNumber="0"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1"/>
  <sheetViews>
    <sheetView view="pageBreakPreview" zoomScaleNormal="75" workbookViewId="0">
      <selection activeCell="A12" sqref="A12"/>
    </sheetView>
  </sheetViews>
  <sheetFormatPr defaultRowHeight="12.75" x14ac:dyDescent="0.2"/>
  <cols>
    <col min="1" max="1" width="48.140625" customWidth="1"/>
    <col min="2" max="2" width="26.140625" customWidth="1"/>
    <col min="3" max="3" width="14.42578125" customWidth="1"/>
    <col min="4" max="4" width="0.140625" hidden="1" customWidth="1"/>
  </cols>
  <sheetData>
    <row r="1" spans="1:6" x14ac:dyDescent="0.2">
      <c r="A1" s="190"/>
      <c r="B1" s="190"/>
      <c r="C1" s="190"/>
      <c r="D1" s="190"/>
    </row>
    <row r="2" spans="1:6" x14ac:dyDescent="0.2">
      <c r="A2" s="183" t="s">
        <v>328</v>
      </c>
      <c r="B2" s="183"/>
      <c r="C2" s="183"/>
      <c r="D2" s="183"/>
    </row>
    <row r="3" spans="1:6" x14ac:dyDescent="0.2">
      <c r="A3" s="183" t="s">
        <v>98</v>
      </c>
      <c r="B3" s="183"/>
      <c r="C3" s="183"/>
      <c r="D3" s="183"/>
    </row>
    <row r="4" spans="1:6" x14ac:dyDescent="0.2">
      <c r="A4" s="183" t="s">
        <v>0</v>
      </c>
      <c r="B4" s="183"/>
      <c r="C4" s="183"/>
      <c r="D4" s="183"/>
    </row>
    <row r="5" spans="1:6" x14ac:dyDescent="0.2">
      <c r="A5" s="183" t="s">
        <v>363</v>
      </c>
      <c r="B5" s="183"/>
      <c r="C5" s="183"/>
      <c r="D5" s="183"/>
    </row>
    <row r="6" spans="1:6" ht="14.45" customHeight="1" x14ac:dyDescent="0.2">
      <c r="A6" s="183" t="s">
        <v>387</v>
      </c>
      <c r="B6" s="183"/>
      <c r="C6" s="183"/>
      <c r="D6" s="168"/>
      <c r="E6" s="168"/>
      <c r="F6" s="168"/>
    </row>
    <row r="7" spans="1:6" ht="36.6" customHeight="1" x14ac:dyDescent="0.2">
      <c r="A7" s="188" t="s">
        <v>352</v>
      </c>
      <c r="B7" s="188"/>
      <c r="C7" s="188"/>
      <c r="D7" s="188"/>
    </row>
    <row r="8" spans="1:6" ht="31.9" customHeight="1" x14ac:dyDescent="0.2">
      <c r="A8" s="16"/>
      <c r="B8" s="36"/>
      <c r="C8" s="36"/>
      <c r="D8" s="36"/>
    </row>
    <row r="9" spans="1:6" x14ac:dyDescent="0.2">
      <c r="A9" s="16"/>
      <c r="B9" s="36"/>
      <c r="C9" s="36"/>
      <c r="D9" s="36"/>
    </row>
    <row r="10" spans="1:6" ht="41.45" customHeight="1" x14ac:dyDescent="0.2">
      <c r="A10" s="174" t="s">
        <v>1</v>
      </c>
      <c r="B10" s="174" t="s">
        <v>89</v>
      </c>
      <c r="C10" s="174" t="s">
        <v>305</v>
      </c>
      <c r="D10" s="135" t="s">
        <v>305</v>
      </c>
    </row>
    <row r="11" spans="1:6" ht="28.15" customHeight="1" x14ac:dyDescent="0.2">
      <c r="A11" s="136" t="s">
        <v>105</v>
      </c>
      <c r="B11" s="28" t="s">
        <v>90</v>
      </c>
      <c r="C11" s="137">
        <f>C12-C13</f>
        <v>-150243.77000001073</v>
      </c>
      <c r="D11" s="137" t="e">
        <f t="shared" ref="D11" si="0">D12-D13</f>
        <v>#REF!</v>
      </c>
    </row>
    <row r="12" spans="1:6" ht="27" customHeight="1" x14ac:dyDescent="0.2">
      <c r="A12" s="136" t="s">
        <v>103</v>
      </c>
      <c r="B12" s="28" t="s">
        <v>91</v>
      </c>
      <c r="C12" s="137">
        <f>'Прил.2 Доходы бюджета 2022'!C44</f>
        <v>104962443</v>
      </c>
      <c r="D12" s="137" t="e">
        <f>'Прил.2 Доходы бюджета 2022'!#REF!</f>
        <v>#REF!</v>
      </c>
    </row>
    <row r="13" spans="1:6" ht="26.45" customHeight="1" x14ac:dyDescent="0.2">
      <c r="A13" s="136" t="s">
        <v>104</v>
      </c>
      <c r="B13" s="28" t="s">
        <v>92</v>
      </c>
      <c r="C13" s="137">
        <f>'Прил.4 Расходы бюджета 2022'!C38</f>
        <v>105112686.77000001</v>
      </c>
      <c r="D13" s="137" t="e">
        <f>'Прил.4 Расходы бюджета 2022'!#REF!</f>
        <v>#REF!</v>
      </c>
    </row>
    <row r="14" spans="1:6" ht="24" customHeight="1" x14ac:dyDescent="0.2">
      <c r="A14" s="201" t="s">
        <v>345</v>
      </c>
      <c r="B14" s="201"/>
      <c r="C14" s="137">
        <f>C11</f>
        <v>-150243.77000001073</v>
      </c>
      <c r="D14" s="137" t="e">
        <f t="shared" ref="D14" si="1">D11</f>
        <v>#REF!</v>
      </c>
    </row>
    <row r="15" spans="1:6" ht="18" x14ac:dyDescent="0.25">
      <c r="A15" s="2"/>
    </row>
    <row r="16" spans="1:6" ht="18" x14ac:dyDescent="0.25">
      <c r="A16" s="2"/>
    </row>
    <row r="17" spans="1:1" ht="18" x14ac:dyDescent="0.25">
      <c r="A17" s="2"/>
    </row>
    <row r="18" spans="1:1" ht="18" x14ac:dyDescent="0.25">
      <c r="A18" s="2"/>
    </row>
    <row r="19" spans="1:1" ht="18" x14ac:dyDescent="0.25">
      <c r="A19" s="2"/>
    </row>
    <row r="20" spans="1:1" ht="18" x14ac:dyDescent="0.25">
      <c r="A20" s="2"/>
    </row>
    <row r="21" spans="1:1" ht="18" x14ac:dyDescent="0.25">
      <c r="A21" s="2"/>
    </row>
    <row r="22" spans="1:1" ht="18" x14ac:dyDescent="0.25">
      <c r="A22" s="2"/>
    </row>
    <row r="23" spans="1:1" ht="18" x14ac:dyDescent="0.25">
      <c r="A23" s="2"/>
    </row>
    <row r="24" spans="1:1" ht="18" x14ac:dyDescent="0.25">
      <c r="A24" s="2"/>
    </row>
    <row r="25" spans="1:1" ht="18" x14ac:dyDescent="0.25">
      <c r="A25" s="2"/>
    </row>
    <row r="26" spans="1:1" ht="18" x14ac:dyDescent="0.25">
      <c r="A26" s="2"/>
    </row>
    <row r="27" spans="1:1" ht="18" x14ac:dyDescent="0.25">
      <c r="A27" s="2"/>
    </row>
    <row r="28" spans="1:1" ht="18" x14ac:dyDescent="0.25">
      <c r="A28" s="2"/>
    </row>
    <row r="29" spans="1:1" ht="18" x14ac:dyDescent="0.25">
      <c r="A29" s="2"/>
    </row>
    <row r="30" spans="1:1" ht="18" x14ac:dyDescent="0.25">
      <c r="A30" s="2"/>
    </row>
    <row r="31" spans="1:1" ht="18" x14ac:dyDescent="0.25">
      <c r="A31" s="2"/>
    </row>
    <row r="32" spans="1:1" ht="18" x14ac:dyDescent="0.25">
      <c r="A32" s="2"/>
    </row>
    <row r="33" spans="1:1" ht="18" x14ac:dyDescent="0.25">
      <c r="A33" s="2"/>
    </row>
    <row r="34" spans="1:1" ht="18" x14ac:dyDescent="0.25">
      <c r="A34" s="2"/>
    </row>
    <row r="35" spans="1:1" ht="18" x14ac:dyDescent="0.25">
      <c r="A35" s="2"/>
    </row>
    <row r="36" spans="1:1" ht="18" x14ac:dyDescent="0.25">
      <c r="A36" s="2"/>
    </row>
    <row r="37" spans="1:1" ht="18" x14ac:dyDescent="0.25">
      <c r="A37" s="2"/>
    </row>
    <row r="38" spans="1:1" ht="18" x14ac:dyDescent="0.25">
      <c r="A38" s="2"/>
    </row>
    <row r="39" spans="1:1" ht="18" x14ac:dyDescent="0.25">
      <c r="A39" s="2"/>
    </row>
    <row r="40" spans="1:1" ht="18" x14ac:dyDescent="0.25">
      <c r="A40" s="2"/>
    </row>
    <row r="41" spans="1:1" ht="18" x14ac:dyDescent="0.25">
      <c r="A41" s="2"/>
    </row>
    <row r="42" spans="1:1" ht="18" x14ac:dyDescent="0.25">
      <c r="A42" s="2"/>
    </row>
    <row r="43" spans="1:1" ht="18" x14ac:dyDescent="0.25">
      <c r="A43" s="2"/>
    </row>
    <row r="44" spans="1:1" ht="18" x14ac:dyDescent="0.25">
      <c r="A44" s="2"/>
    </row>
    <row r="45" spans="1:1" ht="18" x14ac:dyDescent="0.25">
      <c r="A45" s="2"/>
    </row>
    <row r="46" spans="1:1" ht="18" x14ac:dyDescent="0.25">
      <c r="A46" s="2"/>
    </row>
    <row r="47" spans="1:1" ht="18" x14ac:dyDescent="0.25">
      <c r="A47" s="2"/>
    </row>
    <row r="48" spans="1:1" ht="18" x14ac:dyDescent="0.25">
      <c r="A48" s="2"/>
    </row>
    <row r="49" spans="1:1" ht="18" x14ac:dyDescent="0.25">
      <c r="A49" s="2"/>
    </row>
    <row r="50" spans="1:1" ht="18" x14ac:dyDescent="0.25">
      <c r="A50" s="2"/>
    </row>
    <row r="51" spans="1:1" ht="18" x14ac:dyDescent="0.25">
      <c r="A51" s="2"/>
    </row>
    <row r="52" spans="1:1" ht="18" x14ac:dyDescent="0.25">
      <c r="A52" s="2"/>
    </row>
    <row r="53" spans="1:1" ht="18" x14ac:dyDescent="0.25">
      <c r="A53" s="2"/>
    </row>
    <row r="54" spans="1:1" ht="18" x14ac:dyDescent="0.25">
      <c r="A54" s="2"/>
    </row>
    <row r="55" spans="1:1" ht="18" x14ac:dyDescent="0.25">
      <c r="A55" s="2"/>
    </row>
    <row r="56" spans="1:1" ht="18" x14ac:dyDescent="0.25">
      <c r="A56" s="2"/>
    </row>
    <row r="57" spans="1:1" ht="18" x14ac:dyDescent="0.25">
      <c r="A57" s="2"/>
    </row>
    <row r="58" spans="1:1" ht="18" x14ac:dyDescent="0.25">
      <c r="A58" s="2"/>
    </row>
    <row r="59" spans="1:1" ht="18" x14ac:dyDescent="0.25">
      <c r="A59" s="2"/>
    </row>
    <row r="60" spans="1:1" ht="18" x14ac:dyDescent="0.25">
      <c r="A60" s="2"/>
    </row>
    <row r="61" spans="1:1" ht="18" x14ac:dyDescent="0.25">
      <c r="A61" s="2"/>
    </row>
    <row r="62" spans="1:1" ht="18" x14ac:dyDescent="0.25">
      <c r="A62" s="2"/>
    </row>
    <row r="63" spans="1:1" ht="18" x14ac:dyDescent="0.25">
      <c r="A63" s="2"/>
    </row>
    <row r="64" spans="1:1" ht="18" x14ac:dyDescent="0.25">
      <c r="A64" s="2"/>
    </row>
    <row r="65" spans="1:1" ht="18" x14ac:dyDescent="0.25">
      <c r="A65" s="2"/>
    </row>
    <row r="66" spans="1:1" ht="18" x14ac:dyDescent="0.25">
      <c r="A66" s="2"/>
    </row>
    <row r="67" spans="1:1" ht="18" x14ac:dyDescent="0.25">
      <c r="A67" s="2"/>
    </row>
    <row r="68" spans="1:1" ht="18" x14ac:dyDescent="0.25">
      <c r="A68" s="2"/>
    </row>
    <row r="69" spans="1:1" ht="18" x14ac:dyDescent="0.25">
      <c r="A69" s="2"/>
    </row>
    <row r="70" spans="1:1" ht="18" x14ac:dyDescent="0.25">
      <c r="A70" s="2"/>
    </row>
    <row r="71" spans="1:1" ht="18" x14ac:dyDescent="0.25">
      <c r="A71" s="2"/>
    </row>
  </sheetData>
  <sheetProtection selectLockedCells="1" selectUnlockedCells="1"/>
  <mergeCells count="8">
    <mergeCell ref="A14:B14"/>
    <mergeCell ref="A1:D1"/>
    <mergeCell ref="A2:D2"/>
    <mergeCell ref="A3:D3"/>
    <mergeCell ref="A4:D4"/>
    <mergeCell ref="A5:D5"/>
    <mergeCell ref="A7:D7"/>
    <mergeCell ref="A6:C6"/>
  </mergeCells>
  <pageMargins left="0.70866141732283472" right="0.70866141732283472" top="0.74803149606299213" bottom="0.74803149606299213" header="0.31496062992125984" footer="0.31496062992125984"/>
  <pageSetup paperSize="9" firstPageNumber="0" fitToHeight="0"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1"/>
  <sheetViews>
    <sheetView view="pageBreakPreview" zoomScaleNormal="75" workbookViewId="0">
      <selection activeCell="D12" sqref="D12"/>
    </sheetView>
  </sheetViews>
  <sheetFormatPr defaultRowHeight="12.75" x14ac:dyDescent="0.2"/>
  <cols>
    <col min="1" max="1" width="33.28515625" customWidth="1"/>
    <col min="2" max="2" width="26.140625" customWidth="1"/>
    <col min="3" max="3" width="0.140625" hidden="1" customWidth="1"/>
    <col min="4" max="5" width="14.5703125" customWidth="1"/>
  </cols>
  <sheetData>
    <row r="1" spans="1:6" x14ac:dyDescent="0.2">
      <c r="A1" s="190"/>
      <c r="B1" s="190"/>
      <c r="C1" s="190"/>
      <c r="D1" s="190"/>
      <c r="E1" s="190"/>
    </row>
    <row r="2" spans="1:6" x14ac:dyDescent="0.2">
      <c r="A2" s="183" t="s">
        <v>331</v>
      </c>
      <c r="B2" s="183"/>
      <c r="C2" s="183"/>
      <c r="D2" s="183"/>
      <c r="E2" s="183"/>
    </row>
    <row r="3" spans="1:6" x14ac:dyDescent="0.2">
      <c r="A3" s="183" t="s">
        <v>98</v>
      </c>
      <c r="B3" s="183"/>
      <c r="C3" s="183"/>
      <c r="D3" s="183"/>
      <c r="E3" s="183"/>
    </row>
    <row r="4" spans="1:6" x14ac:dyDescent="0.2">
      <c r="A4" s="183" t="s">
        <v>0</v>
      </c>
      <c r="B4" s="183"/>
      <c r="C4" s="183"/>
      <c r="D4" s="183"/>
      <c r="E4" s="183"/>
    </row>
    <row r="5" spans="1:6" x14ac:dyDescent="0.2">
      <c r="A5" s="183" t="s">
        <v>363</v>
      </c>
      <c r="B5" s="183"/>
      <c r="C5" s="183"/>
      <c r="D5" s="183"/>
      <c r="E5" s="183"/>
    </row>
    <row r="6" spans="1:6" ht="16.149999999999999" customHeight="1" x14ac:dyDescent="0.2">
      <c r="A6" s="170"/>
      <c r="B6" s="36"/>
      <c r="C6" s="36"/>
      <c r="D6" s="168" t="s">
        <v>387</v>
      </c>
      <c r="E6" s="168"/>
      <c r="F6" s="168"/>
    </row>
    <row r="7" spans="1:6" ht="36.6" customHeight="1" x14ac:dyDescent="0.2">
      <c r="A7" s="188" t="s">
        <v>330</v>
      </c>
      <c r="B7" s="188"/>
      <c r="C7" s="188"/>
      <c r="D7" s="188"/>
      <c r="E7" s="188"/>
    </row>
    <row r="8" spans="1:6" ht="31.9" customHeight="1" x14ac:dyDescent="0.2">
      <c r="A8" s="16"/>
      <c r="B8" s="36"/>
      <c r="C8" s="36"/>
      <c r="D8" s="36"/>
      <c r="E8" s="36"/>
    </row>
    <row r="9" spans="1:6" x14ac:dyDescent="0.2">
      <c r="A9" s="16"/>
      <c r="B9" s="36"/>
      <c r="C9" s="36"/>
      <c r="D9" s="36"/>
      <c r="E9" s="18" t="s">
        <v>4</v>
      </c>
    </row>
    <row r="10" spans="1:6" ht="41.45" customHeight="1" x14ac:dyDescent="0.2">
      <c r="A10" s="135" t="s">
        <v>1</v>
      </c>
      <c r="B10" s="135" t="s">
        <v>89</v>
      </c>
      <c r="C10" s="135" t="s">
        <v>305</v>
      </c>
      <c r="D10" s="135" t="s">
        <v>312</v>
      </c>
      <c r="E10" s="135" t="s">
        <v>313</v>
      </c>
    </row>
    <row r="11" spans="1:6" ht="28.15" customHeight="1" x14ac:dyDescent="0.2">
      <c r="A11" s="136" t="s">
        <v>105</v>
      </c>
      <c r="B11" s="28" t="s">
        <v>90</v>
      </c>
      <c r="C11" s="137" t="e">
        <f t="shared" ref="C11:E11" si="0">C12-C13</f>
        <v>#REF!</v>
      </c>
      <c r="D11" s="137">
        <f t="shared" si="0"/>
        <v>0</v>
      </c>
      <c r="E11" s="137">
        <f t="shared" si="0"/>
        <v>0</v>
      </c>
    </row>
    <row r="12" spans="1:6" ht="30.6" customHeight="1" x14ac:dyDescent="0.2">
      <c r="A12" s="136" t="s">
        <v>103</v>
      </c>
      <c r="B12" s="28" t="s">
        <v>91</v>
      </c>
      <c r="C12" s="137" t="e">
        <f>'Прил.2 Доходы бюджета 2022'!#REF!</f>
        <v>#REF!</v>
      </c>
      <c r="D12" s="137">
        <f>'Прил.3 Доходы бюджета 2023-2024'!C41</f>
        <v>13803539</v>
      </c>
      <c r="E12" s="137">
        <f>'Прил.3 Доходы бюджета 2023-2024'!D41</f>
        <v>8415338</v>
      </c>
    </row>
    <row r="13" spans="1:6" ht="42" customHeight="1" x14ac:dyDescent="0.2">
      <c r="A13" s="136" t="s">
        <v>104</v>
      </c>
      <c r="B13" s="28" t="s">
        <v>92</v>
      </c>
      <c r="C13" s="137" t="e">
        <f>'Прил.4 Расходы бюджета 2022'!#REF!</f>
        <v>#REF!</v>
      </c>
      <c r="D13" s="137">
        <f>'Прил. 7 Расходы бюдж.2023-2024'!F81</f>
        <v>13803539</v>
      </c>
      <c r="E13" s="137">
        <f>'Прил. 7 Расходы бюдж.2023-2024'!G81</f>
        <v>8415338</v>
      </c>
    </row>
    <row r="14" spans="1:6" ht="24" customHeight="1" x14ac:dyDescent="0.2">
      <c r="A14" s="201" t="s">
        <v>345</v>
      </c>
      <c r="B14" s="201"/>
      <c r="C14" s="137" t="e">
        <f t="shared" ref="C14:E14" si="1">C11</f>
        <v>#REF!</v>
      </c>
      <c r="D14" s="137">
        <f t="shared" si="1"/>
        <v>0</v>
      </c>
      <c r="E14" s="137">
        <f t="shared" si="1"/>
        <v>0</v>
      </c>
    </row>
    <row r="15" spans="1:6" ht="18" x14ac:dyDescent="0.25">
      <c r="A15" s="2"/>
    </row>
    <row r="16" spans="1:6" ht="18" x14ac:dyDescent="0.25">
      <c r="A16" s="2"/>
    </row>
    <row r="17" spans="1:1" ht="18" x14ac:dyDescent="0.25">
      <c r="A17" s="2"/>
    </row>
    <row r="18" spans="1:1" ht="18" x14ac:dyDescent="0.25">
      <c r="A18" s="2"/>
    </row>
    <row r="19" spans="1:1" ht="18" x14ac:dyDescent="0.25">
      <c r="A19" s="2"/>
    </row>
    <row r="20" spans="1:1" ht="18" x14ac:dyDescent="0.25">
      <c r="A20" s="2"/>
    </row>
    <row r="21" spans="1:1" ht="18" x14ac:dyDescent="0.25">
      <c r="A21" s="2"/>
    </row>
    <row r="22" spans="1:1" ht="18" x14ac:dyDescent="0.25">
      <c r="A22" s="2"/>
    </row>
    <row r="23" spans="1:1" ht="18" x14ac:dyDescent="0.25">
      <c r="A23" s="2"/>
    </row>
    <row r="24" spans="1:1" ht="18" x14ac:dyDescent="0.25">
      <c r="A24" s="2"/>
    </row>
    <row r="25" spans="1:1" ht="18" x14ac:dyDescent="0.25">
      <c r="A25" s="2"/>
    </row>
    <row r="26" spans="1:1" ht="18" x14ac:dyDescent="0.25">
      <c r="A26" s="2"/>
    </row>
    <row r="27" spans="1:1" ht="18" x14ac:dyDescent="0.25">
      <c r="A27" s="2"/>
    </row>
    <row r="28" spans="1:1" ht="18" x14ac:dyDescent="0.25">
      <c r="A28" s="2"/>
    </row>
    <row r="29" spans="1:1" ht="18" x14ac:dyDescent="0.25">
      <c r="A29" s="2"/>
    </row>
    <row r="30" spans="1:1" ht="18" x14ac:dyDescent="0.25">
      <c r="A30" s="2"/>
    </row>
    <row r="31" spans="1:1" ht="18" x14ac:dyDescent="0.25">
      <c r="A31" s="2"/>
    </row>
    <row r="32" spans="1:1" ht="18" x14ac:dyDescent="0.25">
      <c r="A32" s="2"/>
    </row>
    <row r="33" spans="1:1" ht="18" x14ac:dyDescent="0.25">
      <c r="A33" s="2"/>
    </row>
    <row r="34" spans="1:1" ht="18" x14ac:dyDescent="0.25">
      <c r="A34" s="2"/>
    </row>
    <row r="35" spans="1:1" ht="18" x14ac:dyDescent="0.25">
      <c r="A35" s="2"/>
    </row>
    <row r="36" spans="1:1" ht="18" x14ac:dyDescent="0.25">
      <c r="A36" s="2"/>
    </row>
    <row r="37" spans="1:1" ht="18" x14ac:dyDescent="0.25">
      <c r="A37" s="2"/>
    </row>
    <row r="38" spans="1:1" ht="18" x14ac:dyDescent="0.25">
      <c r="A38" s="2"/>
    </row>
    <row r="39" spans="1:1" ht="18" x14ac:dyDescent="0.25">
      <c r="A39" s="2"/>
    </row>
    <row r="40" spans="1:1" ht="18" x14ac:dyDescent="0.25">
      <c r="A40" s="2"/>
    </row>
    <row r="41" spans="1:1" ht="18" x14ac:dyDescent="0.25">
      <c r="A41" s="2"/>
    </row>
    <row r="42" spans="1:1" ht="18" x14ac:dyDescent="0.25">
      <c r="A42" s="2"/>
    </row>
    <row r="43" spans="1:1" ht="18" x14ac:dyDescent="0.25">
      <c r="A43" s="2"/>
    </row>
    <row r="44" spans="1:1" ht="18" x14ac:dyDescent="0.25">
      <c r="A44" s="2"/>
    </row>
    <row r="45" spans="1:1" ht="18" x14ac:dyDescent="0.25">
      <c r="A45" s="2"/>
    </row>
    <row r="46" spans="1:1" ht="18" x14ac:dyDescent="0.25">
      <c r="A46" s="2"/>
    </row>
    <row r="47" spans="1:1" ht="18" x14ac:dyDescent="0.25">
      <c r="A47" s="2"/>
    </row>
    <row r="48" spans="1:1" ht="18" x14ac:dyDescent="0.25">
      <c r="A48" s="2"/>
    </row>
    <row r="49" spans="1:1" ht="18" x14ac:dyDescent="0.25">
      <c r="A49" s="2"/>
    </row>
    <row r="50" spans="1:1" ht="18" x14ac:dyDescent="0.25">
      <c r="A50" s="2"/>
    </row>
    <row r="51" spans="1:1" ht="18" x14ac:dyDescent="0.25">
      <c r="A51" s="2"/>
    </row>
    <row r="52" spans="1:1" ht="18" x14ac:dyDescent="0.25">
      <c r="A52" s="2"/>
    </row>
    <row r="53" spans="1:1" ht="18" x14ac:dyDescent="0.25">
      <c r="A53" s="2"/>
    </row>
    <row r="54" spans="1:1" ht="18" x14ac:dyDescent="0.25">
      <c r="A54" s="2"/>
    </row>
    <row r="55" spans="1:1" ht="18" x14ac:dyDescent="0.25">
      <c r="A55" s="2"/>
    </row>
    <row r="56" spans="1:1" ht="18" x14ac:dyDescent="0.25">
      <c r="A56" s="2"/>
    </row>
    <row r="57" spans="1:1" ht="18" x14ac:dyDescent="0.25">
      <c r="A57" s="2"/>
    </row>
    <row r="58" spans="1:1" ht="18" x14ac:dyDescent="0.25">
      <c r="A58" s="2"/>
    </row>
    <row r="59" spans="1:1" ht="18" x14ac:dyDescent="0.25">
      <c r="A59" s="2"/>
    </row>
    <row r="60" spans="1:1" ht="18" x14ac:dyDescent="0.25">
      <c r="A60" s="2"/>
    </row>
    <row r="61" spans="1:1" ht="18" x14ac:dyDescent="0.25">
      <c r="A61" s="2"/>
    </row>
    <row r="62" spans="1:1" ht="18" x14ac:dyDescent="0.25">
      <c r="A62" s="2"/>
    </row>
    <row r="63" spans="1:1" ht="18" x14ac:dyDescent="0.25">
      <c r="A63" s="2"/>
    </row>
    <row r="64" spans="1:1" ht="18" x14ac:dyDescent="0.25">
      <c r="A64" s="2"/>
    </row>
    <row r="65" spans="1:1" ht="18" x14ac:dyDescent="0.25">
      <c r="A65" s="2"/>
    </row>
    <row r="66" spans="1:1" ht="18" x14ac:dyDescent="0.25">
      <c r="A66" s="2"/>
    </row>
    <row r="67" spans="1:1" ht="18" x14ac:dyDescent="0.25">
      <c r="A67" s="2"/>
    </row>
    <row r="68" spans="1:1" ht="18" x14ac:dyDescent="0.25">
      <c r="A68" s="2"/>
    </row>
    <row r="69" spans="1:1" ht="18" x14ac:dyDescent="0.25">
      <c r="A69" s="2"/>
    </row>
    <row r="70" spans="1:1" ht="18" x14ac:dyDescent="0.25">
      <c r="A70" s="2"/>
    </row>
    <row r="71" spans="1:1" ht="18" x14ac:dyDescent="0.25">
      <c r="A71" s="2"/>
    </row>
  </sheetData>
  <sheetProtection selectLockedCells="1" selectUnlockedCells="1"/>
  <mergeCells count="7">
    <mergeCell ref="A14:B14"/>
    <mergeCell ref="A1:E1"/>
    <mergeCell ref="A2:E2"/>
    <mergeCell ref="A3:E3"/>
    <mergeCell ref="A4:E4"/>
    <mergeCell ref="A5:E5"/>
    <mergeCell ref="A7:E7"/>
  </mergeCells>
  <pageMargins left="0.70866141732283472" right="0.70866141732283472" top="0.74803149606299213" bottom="0.74803149606299213" header="0.31496062992125984" footer="0.31496062992125984"/>
  <pageSetup paperSize="9" firstPageNumber="0" fitToHeight="0"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view="pageBreakPreview" zoomScale="90" zoomScaleNormal="100" zoomScaleSheetLayoutView="90" workbookViewId="0">
      <selection activeCell="C10" sqref="C10:C11"/>
    </sheetView>
  </sheetViews>
  <sheetFormatPr defaultRowHeight="12.75" x14ac:dyDescent="0.2"/>
  <cols>
    <col min="1" max="1" width="23.42578125" customWidth="1"/>
    <col min="2" max="2" width="27" customWidth="1"/>
    <col min="3" max="3" width="13.140625" customWidth="1"/>
    <col min="4" max="4" width="12.28515625" customWidth="1"/>
    <col min="5" max="5" width="12.5703125" customWidth="1"/>
  </cols>
  <sheetData>
    <row r="1" spans="1:6" ht="15.75" x14ac:dyDescent="0.25">
      <c r="A1" s="190"/>
      <c r="B1" s="190"/>
      <c r="C1" s="190"/>
      <c r="D1" s="190"/>
      <c r="E1" s="190"/>
      <c r="F1" s="11"/>
    </row>
    <row r="2" spans="1:6" ht="15.75" x14ac:dyDescent="0.25">
      <c r="A2" s="183" t="s">
        <v>333</v>
      </c>
      <c r="B2" s="183"/>
      <c r="C2" s="183"/>
      <c r="D2" s="183"/>
      <c r="E2" s="183"/>
      <c r="F2" s="10"/>
    </row>
    <row r="3" spans="1:6" ht="15.75" x14ac:dyDescent="0.25">
      <c r="A3" s="183" t="s">
        <v>98</v>
      </c>
      <c r="B3" s="183"/>
      <c r="C3" s="183"/>
      <c r="D3" s="183"/>
      <c r="E3" s="183"/>
      <c r="F3" s="10"/>
    </row>
    <row r="4" spans="1:6" ht="15.75" x14ac:dyDescent="0.25">
      <c r="A4" s="183" t="s">
        <v>0</v>
      </c>
      <c r="B4" s="183"/>
      <c r="C4" s="183"/>
      <c r="D4" s="183"/>
      <c r="E4" s="183"/>
      <c r="F4" s="10"/>
    </row>
    <row r="5" spans="1:6" ht="15.75" x14ac:dyDescent="0.25">
      <c r="A5" s="183" t="s">
        <v>363</v>
      </c>
      <c r="B5" s="183"/>
      <c r="C5" s="183"/>
      <c r="D5" s="183"/>
      <c r="E5" s="183"/>
      <c r="F5" s="10"/>
    </row>
    <row r="6" spans="1:6" ht="16.899999999999999" customHeight="1" x14ac:dyDescent="0.25">
      <c r="A6" s="15"/>
      <c r="B6" s="15"/>
      <c r="C6" s="183" t="s">
        <v>387</v>
      </c>
      <c r="D6" s="183"/>
      <c r="E6" s="183"/>
      <c r="F6" s="10"/>
    </row>
    <row r="7" spans="1:6" ht="41.45" customHeight="1" x14ac:dyDescent="0.2">
      <c r="A7" s="188" t="s">
        <v>332</v>
      </c>
      <c r="B7" s="188"/>
      <c r="C7" s="188"/>
      <c r="D7" s="188"/>
      <c r="E7" s="188"/>
    </row>
    <row r="8" spans="1:6" ht="17.45" customHeight="1" x14ac:dyDescent="0.2">
      <c r="A8" s="138"/>
      <c r="B8" s="138"/>
      <c r="C8" s="138"/>
      <c r="D8" s="138"/>
      <c r="E8" s="138"/>
    </row>
    <row r="9" spans="1:6" x14ac:dyDescent="0.2">
      <c r="A9" s="36"/>
      <c r="B9" s="36"/>
      <c r="C9" s="36"/>
      <c r="D9" s="36"/>
      <c r="E9" s="6" t="s">
        <v>4</v>
      </c>
    </row>
    <row r="10" spans="1:6" ht="13.15" customHeight="1" x14ac:dyDescent="0.2">
      <c r="A10" s="191" t="s">
        <v>5</v>
      </c>
      <c r="B10" s="191" t="s">
        <v>2</v>
      </c>
      <c r="C10" s="191" t="s">
        <v>305</v>
      </c>
      <c r="D10" s="191" t="s">
        <v>312</v>
      </c>
      <c r="E10" s="191" t="s">
        <v>313</v>
      </c>
    </row>
    <row r="11" spans="1:6" x14ac:dyDescent="0.2">
      <c r="A11" s="191"/>
      <c r="B11" s="191"/>
      <c r="C11" s="191"/>
      <c r="D11" s="191"/>
      <c r="E11" s="191"/>
    </row>
    <row r="12" spans="1:6" x14ac:dyDescent="0.2">
      <c r="A12" s="198" t="s">
        <v>97</v>
      </c>
      <c r="B12" s="198"/>
      <c r="C12" s="139">
        <f>SUM(C13:C22)</f>
        <v>99353743</v>
      </c>
      <c r="D12" s="139">
        <f t="shared" ref="D12:E12" si="0">SUM(D13:D22)</f>
        <v>8486539</v>
      </c>
      <c r="E12" s="139">
        <f t="shared" si="0"/>
        <v>2922338</v>
      </c>
    </row>
    <row r="13" spans="1:6" ht="38.25" x14ac:dyDescent="0.2">
      <c r="A13" s="33" t="s">
        <v>109</v>
      </c>
      <c r="B13" s="175" t="s">
        <v>39</v>
      </c>
      <c r="C13" s="30">
        <v>6961000</v>
      </c>
      <c r="D13" s="30">
        <v>2014000</v>
      </c>
      <c r="E13" s="30">
        <v>0</v>
      </c>
    </row>
    <row r="14" spans="1:6" ht="63.75" x14ac:dyDescent="0.2">
      <c r="A14" s="33" t="s">
        <v>107</v>
      </c>
      <c r="B14" s="175" t="s">
        <v>106</v>
      </c>
      <c r="C14" s="30">
        <f>243919+13298</f>
        <v>257217</v>
      </c>
      <c r="D14" s="30">
        <v>251618</v>
      </c>
      <c r="E14" s="30">
        <v>259956</v>
      </c>
    </row>
    <row r="15" spans="1:6" ht="191.25" x14ac:dyDescent="0.2">
      <c r="A15" s="33" t="s">
        <v>261</v>
      </c>
      <c r="B15" s="175" t="s">
        <v>262</v>
      </c>
      <c r="C15" s="30">
        <v>74675040</v>
      </c>
      <c r="D15" s="30">
        <v>0</v>
      </c>
      <c r="E15" s="30">
        <v>0</v>
      </c>
    </row>
    <row r="16" spans="1:6" ht="140.25" x14ac:dyDescent="0.2">
      <c r="A16" s="33" t="s">
        <v>263</v>
      </c>
      <c r="B16" s="175" t="s">
        <v>264</v>
      </c>
      <c r="C16" s="30">
        <v>903209</v>
      </c>
      <c r="D16" s="30">
        <v>0</v>
      </c>
      <c r="E16" s="30">
        <v>0</v>
      </c>
    </row>
    <row r="17" spans="1:5" ht="114.75" x14ac:dyDescent="0.2">
      <c r="A17" s="33" t="s">
        <v>265</v>
      </c>
      <c r="B17" s="175" t="s">
        <v>266</v>
      </c>
      <c r="C17" s="34">
        <f>1479988+1182394+3420000</f>
        <v>6082382</v>
      </c>
      <c r="D17" s="30">
        <f>1479988+1182394</f>
        <v>2662382</v>
      </c>
      <c r="E17" s="30">
        <f>1479988+1182394</f>
        <v>2662382</v>
      </c>
    </row>
    <row r="18" spans="1:5" ht="89.25" x14ac:dyDescent="0.2">
      <c r="A18" s="33" t="s">
        <v>361</v>
      </c>
      <c r="B18" s="175" t="s">
        <v>362</v>
      </c>
      <c r="C18" s="34">
        <v>1855544</v>
      </c>
      <c r="D18" s="165">
        <v>3558539</v>
      </c>
      <c r="E18" s="165">
        <v>0</v>
      </c>
    </row>
    <row r="19" spans="1:5" ht="114.75" x14ac:dyDescent="0.2">
      <c r="A19" s="33" t="s">
        <v>108</v>
      </c>
      <c r="B19" s="175" t="s">
        <v>3</v>
      </c>
      <c r="C19" s="34">
        <v>300000</v>
      </c>
      <c r="D19" s="40">
        <v>0</v>
      </c>
      <c r="E19" s="40">
        <v>0</v>
      </c>
    </row>
    <row r="20" spans="1:5" ht="102" x14ac:dyDescent="0.2">
      <c r="A20" s="33" t="s">
        <v>366</v>
      </c>
      <c r="B20" s="175" t="s">
        <v>367</v>
      </c>
      <c r="C20" s="34">
        <v>180000</v>
      </c>
      <c r="D20" s="40">
        <v>0</v>
      </c>
      <c r="E20" s="40">
        <v>0</v>
      </c>
    </row>
    <row r="21" spans="1:5" ht="102" x14ac:dyDescent="0.2">
      <c r="A21" s="33" t="s">
        <v>370</v>
      </c>
      <c r="B21" s="175" t="s">
        <v>371</v>
      </c>
      <c r="C21" s="34">
        <f>7500000+574251</f>
        <v>8074251</v>
      </c>
      <c r="D21" s="40">
        <v>0</v>
      </c>
      <c r="E21" s="40">
        <v>0</v>
      </c>
    </row>
    <row r="22" spans="1:5" ht="114.75" x14ac:dyDescent="0.2">
      <c r="A22" s="33" t="s">
        <v>376</v>
      </c>
      <c r="B22" s="175" t="s">
        <v>377</v>
      </c>
      <c r="C22" s="30">
        <v>65100</v>
      </c>
      <c r="D22" s="40">
        <v>0</v>
      </c>
      <c r="E22" s="40">
        <v>0</v>
      </c>
    </row>
  </sheetData>
  <mergeCells count="13">
    <mergeCell ref="A12:B12"/>
    <mergeCell ref="A7:E7"/>
    <mergeCell ref="D10:D11"/>
    <mergeCell ref="E10:E11"/>
    <mergeCell ref="A1:E1"/>
    <mergeCell ref="A3:E3"/>
    <mergeCell ref="A4:E4"/>
    <mergeCell ref="A2:E2"/>
    <mergeCell ref="A10:A11"/>
    <mergeCell ref="B10:B11"/>
    <mergeCell ref="C10:C11"/>
    <mergeCell ref="A5:E5"/>
    <mergeCell ref="C6:E6"/>
  </mergeCells>
  <pageMargins left="0.70866141732283472" right="0.70866141732283472" top="0.74803149606299213" bottom="0.74803149606299213" header="0.31496062992125984" footer="0.31496062992125984"/>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view="pageBreakPreview" zoomScale="90" zoomScaleNormal="100" zoomScaleSheetLayoutView="90" workbookViewId="0">
      <selection activeCell="O20" sqref="O20"/>
    </sheetView>
  </sheetViews>
  <sheetFormatPr defaultColWidth="9.140625" defaultRowHeight="12.75" x14ac:dyDescent="0.2"/>
  <cols>
    <col min="1" max="1" width="0.140625" style="8" customWidth="1"/>
    <col min="2" max="4" width="0" style="8" hidden="1" customWidth="1"/>
    <col min="5" max="5" width="9.140625" style="8"/>
    <col min="6" max="6" width="42.7109375" style="8" customWidth="1"/>
    <col min="7" max="7" width="14" style="8" customWidth="1"/>
    <col min="8" max="8" width="0.140625" style="8" customWidth="1"/>
    <col min="9" max="9" width="11.85546875" style="8" customWidth="1"/>
    <col min="10" max="10" width="11.140625" style="8" customWidth="1"/>
    <col min="11" max="257" width="9.140625" style="8" customWidth="1"/>
    <col min="258" max="16384" width="9.140625" style="8"/>
  </cols>
  <sheetData>
    <row r="1" spans="1:10" customFormat="1" x14ac:dyDescent="0.2">
      <c r="A1" s="190"/>
      <c r="B1" s="190"/>
      <c r="C1" s="190"/>
      <c r="D1" s="190"/>
      <c r="E1" s="190"/>
      <c r="F1" s="190"/>
      <c r="G1" s="190"/>
      <c r="H1" s="190"/>
      <c r="I1" s="190"/>
      <c r="J1" s="190"/>
    </row>
    <row r="2" spans="1:10" customFormat="1" x14ac:dyDescent="0.2">
      <c r="A2" s="183" t="s">
        <v>339</v>
      </c>
      <c r="B2" s="183"/>
      <c r="C2" s="183"/>
      <c r="D2" s="183"/>
      <c r="E2" s="183"/>
      <c r="F2" s="183"/>
      <c r="G2" s="183"/>
      <c r="H2" s="183"/>
      <c r="I2" s="183"/>
      <c r="J2" s="183"/>
    </row>
    <row r="3" spans="1:10" customFormat="1" x14ac:dyDescent="0.2">
      <c r="A3" s="183" t="s">
        <v>98</v>
      </c>
      <c r="B3" s="183"/>
      <c r="C3" s="183"/>
      <c r="D3" s="183"/>
      <c r="E3" s="183"/>
      <c r="F3" s="183"/>
      <c r="G3" s="183"/>
      <c r="H3" s="183"/>
      <c r="I3" s="183"/>
      <c r="J3" s="183"/>
    </row>
    <row r="4" spans="1:10" customFormat="1" x14ac:dyDescent="0.2">
      <c r="A4" s="183" t="s">
        <v>0</v>
      </c>
      <c r="B4" s="183"/>
      <c r="C4" s="183"/>
      <c r="D4" s="183"/>
      <c r="E4" s="183"/>
      <c r="F4" s="183"/>
      <c r="G4" s="183"/>
      <c r="H4" s="183"/>
      <c r="I4" s="183"/>
      <c r="J4" s="183"/>
    </row>
    <row r="5" spans="1:10" customFormat="1" x14ac:dyDescent="0.2">
      <c r="A5" s="183" t="s">
        <v>363</v>
      </c>
      <c r="B5" s="183"/>
      <c r="C5" s="183"/>
      <c r="D5" s="183"/>
      <c r="E5" s="183"/>
      <c r="F5" s="183"/>
      <c r="G5" s="183"/>
      <c r="H5" s="183"/>
      <c r="I5" s="183"/>
      <c r="J5" s="183"/>
    </row>
    <row r="6" spans="1:10" ht="17.45" customHeight="1" x14ac:dyDescent="0.2">
      <c r="A6" s="140"/>
      <c r="B6" s="140"/>
      <c r="C6" s="140"/>
      <c r="D6" s="140"/>
      <c r="E6" s="140"/>
      <c r="F6" s="140"/>
      <c r="G6" s="183" t="s">
        <v>387</v>
      </c>
      <c r="H6" s="183"/>
      <c r="I6" s="183"/>
      <c r="J6" s="183"/>
    </row>
    <row r="7" spans="1:10" ht="14.45" customHeight="1" x14ac:dyDescent="0.2">
      <c r="A7" s="140"/>
      <c r="B7" s="140"/>
      <c r="C7" s="140"/>
      <c r="D7" s="140"/>
      <c r="E7" s="140"/>
      <c r="F7" s="140"/>
      <c r="G7" s="140"/>
      <c r="H7" s="140"/>
      <c r="I7" s="140"/>
      <c r="J7" s="141"/>
    </row>
    <row r="8" spans="1:10" ht="46.5" customHeight="1" x14ac:dyDescent="0.2">
      <c r="A8" s="142"/>
      <c r="B8" s="142"/>
      <c r="C8" s="142"/>
      <c r="D8" s="142"/>
      <c r="E8" s="205" t="s">
        <v>334</v>
      </c>
      <c r="F8" s="205"/>
      <c r="G8" s="205"/>
      <c r="H8" s="205"/>
      <c r="I8" s="205"/>
      <c r="J8" s="205"/>
    </row>
    <row r="9" spans="1:10" ht="14.45" customHeight="1" x14ac:dyDescent="0.2">
      <c r="A9" s="140"/>
      <c r="B9" s="140"/>
      <c r="C9" s="140"/>
      <c r="D9" s="140"/>
      <c r="E9" s="140"/>
      <c r="F9" s="140"/>
      <c r="G9" s="140"/>
      <c r="H9" s="140"/>
      <c r="I9" s="140"/>
      <c r="J9" s="141"/>
    </row>
    <row r="10" spans="1:10" ht="31.15" customHeight="1" x14ac:dyDescent="0.2">
      <c r="A10" s="142"/>
      <c r="B10" s="143"/>
      <c r="C10" s="144"/>
      <c r="D10" s="144"/>
      <c r="E10" s="145" t="s">
        <v>93</v>
      </c>
      <c r="F10" s="146" t="s">
        <v>1</v>
      </c>
      <c r="G10" s="146" t="s">
        <v>335</v>
      </c>
      <c r="H10" s="147"/>
      <c r="I10" s="146" t="s">
        <v>336</v>
      </c>
      <c r="J10" s="146" t="s">
        <v>337</v>
      </c>
    </row>
    <row r="11" spans="1:10" ht="75.599999999999994" customHeight="1" x14ac:dyDescent="0.2">
      <c r="A11" s="148"/>
      <c r="B11" s="203" t="s">
        <v>298</v>
      </c>
      <c r="C11" s="203"/>
      <c r="D11" s="204"/>
      <c r="E11" s="202" t="s">
        <v>338</v>
      </c>
      <c r="F11" s="202"/>
      <c r="G11" s="149">
        <f>G12+G13+G14+G16</f>
        <v>362420</v>
      </c>
      <c r="H11" s="149">
        <f t="shared" ref="H11:J11" si="0">H12+H13+H14+H16</f>
        <v>0</v>
      </c>
      <c r="I11" s="149">
        <f t="shared" si="0"/>
        <v>0</v>
      </c>
      <c r="J11" s="149">
        <f t="shared" si="0"/>
        <v>0</v>
      </c>
    </row>
    <row r="12" spans="1:10" ht="28.15" customHeight="1" x14ac:dyDescent="0.2">
      <c r="A12" s="148"/>
      <c r="B12" s="150" t="s">
        <v>298</v>
      </c>
      <c r="C12" s="151">
        <v>30300</v>
      </c>
      <c r="D12" s="152">
        <v>540</v>
      </c>
      <c r="E12" s="153" t="s">
        <v>299</v>
      </c>
      <c r="F12" s="154" t="s">
        <v>346</v>
      </c>
      <c r="G12" s="155">
        <v>84740</v>
      </c>
      <c r="H12" s="147"/>
      <c r="I12" s="155">
        <f>'[1]Прил. 6 Расходы бюджета'!H104</f>
        <v>0</v>
      </c>
      <c r="J12" s="155">
        <f>'[1]Прил. 6 Расходы бюджета'!I104</f>
        <v>0</v>
      </c>
    </row>
    <row r="13" spans="1:10" ht="29.45" customHeight="1" x14ac:dyDescent="0.2">
      <c r="A13" s="148"/>
      <c r="B13" s="150" t="s">
        <v>298</v>
      </c>
      <c r="C13" s="151">
        <v>30400</v>
      </c>
      <c r="D13" s="152">
        <v>540</v>
      </c>
      <c r="E13" s="153" t="s">
        <v>300</v>
      </c>
      <c r="F13" s="154" t="s">
        <v>347</v>
      </c>
      <c r="G13" s="155">
        <f>'[1]Прил. 6 Расходы бюджета'!F32</f>
        <v>87680</v>
      </c>
      <c r="H13" s="147"/>
      <c r="I13" s="155">
        <f>'[1]Прил. 6 Расходы бюджета'!H32</f>
        <v>0</v>
      </c>
      <c r="J13" s="155">
        <f>'[1]Прил. 6 Расходы бюджета'!I32</f>
        <v>0</v>
      </c>
    </row>
    <row r="14" spans="1:10" ht="29.45" customHeight="1" x14ac:dyDescent="0.2">
      <c r="A14" s="148"/>
      <c r="B14" s="150" t="s">
        <v>298</v>
      </c>
      <c r="C14" s="151">
        <v>30600</v>
      </c>
      <c r="D14" s="152">
        <v>540</v>
      </c>
      <c r="E14" s="153" t="s">
        <v>301</v>
      </c>
      <c r="F14" s="154" t="s">
        <v>348</v>
      </c>
      <c r="G14" s="155">
        <v>150000</v>
      </c>
      <c r="H14" s="147"/>
      <c r="I14" s="155">
        <f>'[1]Прил. 6 Расходы бюджета'!H119</f>
        <v>0</v>
      </c>
      <c r="J14" s="155">
        <f>'[1]Прил. 6 Расходы бюджета'!I119</f>
        <v>0</v>
      </c>
    </row>
    <row r="15" spans="1:10" ht="409.6" hidden="1" customHeight="1" x14ac:dyDescent="0.2">
      <c r="A15" s="142"/>
      <c r="B15" s="156"/>
      <c r="C15" s="156"/>
      <c r="D15" s="157"/>
      <c r="E15" s="158"/>
      <c r="F15" s="154" t="s">
        <v>302</v>
      </c>
      <c r="G15" s="155">
        <v>709750000</v>
      </c>
      <c r="H15" s="147"/>
      <c r="I15" s="155">
        <v>709750000</v>
      </c>
      <c r="J15" s="155">
        <v>709750000</v>
      </c>
    </row>
    <row r="16" spans="1:10" ht="20.45" customHeight="1" x14ac:dyDescent="0.2">
      <c r="A16" s="142"/>
      <c r="B16" s="156"/>
      <c r="C16" s="156"/>
      <c r="D16" s="157"/>
      <c r="E16" s="158">
        <v>195</v>
      </c>
      <c r="F16" s="154" t="s">
        <v>303</v>
      </c>
      <c r="G16" s="155">
        <f>'[1]Прил. 6 Расходы бюджета'!F34</f>
        <v>40000</v>
      </c>
      <c r="H16" s="147"/>
      <c r="I16" s="155">
        <f>'[1]Прил. 6 Расходы бюджета'!H34</f>
        <v>0</v>
      </c>
      <c r="J16" s="155">
        <f>'[1]Прил. 6 Расходы бюджета'!I34</f>
        <v>0</v>
      </c>
    </row>
    <row r="19" spans="6:6" x14ac:dyDescent="0.2">
      <c r="F19" s="9"/>
    </row>
  </sheetData>
  <mergeCells count="9">
    <mergeCell ref="E11:F11"/>
    <mergeCell ref="A1:J1"/>
    <mergeCell ref="A2:J2"/>
    <mergeCell ref="A3:J3"/>
    <mergeCell ref="A4:J4"/>
    <mergeCell ref="A5:J5"/>
    <mergeCell ref="B11:D11"/>
    <mergeCell ref="E8:J8"/>
    <mergeCell ref="G6:J6"/>
  </mergeCells>
  <printOptions horizontalCentered="1"/>
  <pageMargins left="0.98425196850393704" right="0.39370078740157483" top="0.78740157480314965" bottom="0.59055118110236227" header="0.51181102362204722" footer="0.51181102362204722"/>
  <pageSetup paperSize="9" fitToHeight="0" orientation="portrait" r:id="rId1"/>
  <headerFooter differentFirst="1" scaleWithDoc="0">
    <oddHeader>&amp;P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13</vt:i4>
      </vt:variant>
      <vt:variant>
        <vt:lpstr>Именованные диапазоны</vt:lpstr>
      </vt:variant>
      <vt:variant>
        <vt:i4>12</vt:i4>
      </vt:variant>
    </vt:vector>
  </HeadingPairs>
  <TitlesOfParts>
    <vt:vector size="25" baseType="lpstr">
      <vt:lpstr>Прил.1 Нормативы зачислений</vt:lpstr>
      <vt:lpstr>Прил.2 Доходы бюджета 2022</vt:lpstr>
      <vt:lpstr>Прил.3 Доходы бюджета 2023-2024</vt:lpstr>
      <vt:lpstr>Прил.4 Расходы бюджета 2022</vt:lpstr>
      <vt:lpstr>Прил.5 Расходы бюдж. 2023-2024</vt:lpstr>
      <vt:lpstr>Прил. 6 Расходы бюджета 2022</vt:lpstr>
      <vt:lpstr>Прил. 7 Расходы бюдж.2023-2024</vt:lpstr>
      <vt:lpstr>Прил.8 Перечень гл. расп.</vt:lpstr>
      <vt:lpstr>Прил.9 Ведомственная</vt:lpstr>
      <vt:lpstr>Прил.10 Источники 2022</vt:lpstr>
      <vt:lpstr>Прил.11 Источники 2023-2024</vt:lpstr>
      <vt:lpstr>Приложение 12 МБТ из субъектов</vt:lpstr>
      <vt:lpstr>Приложение 13 МБТ</vt:lpstr>
      <vt:lpstr>'Приложение 13 МБТ'!Заголовки_для_печати</vt:lpstr>
      <vt:lpstr>'Прил. 6 Расходы бюджета 2022'!Область_печати</vt:lpstr>
      <vt:lpstr>'Прил. 7 Расходы бюдж.2023-2024'!Область_печати</vt:lpstr>
      <vt:lpstr>'Прил.10 Источники 2022'!Область_печати</vt:lpstr>
      <vt:lpstr>'Прил.11 Источники 2023-2024'!Область_печати</vt:lpstr>
      <vt:lpstr>'Прил.2 Доходы бюджета 2022'!Область_печати</vt:lpstr>
      <vt:lpstr>'Прил.3 Доходы бюджета 2023-2024'!Область_печати</vt:lpstr>
      <vt:lpstr>'Прил.4 Расходы бюджета 2022'!Область_печати</vt:lpstr>
      <vt:lpstr>'Прил.5 Расходы бюдж. 2023-2024'!Область_печати</vt:lpstr>
      <vt:lpstr>'Прил.9 Ведомственная'!Область_печати</vt:lpstr>
      <vt:lpstr>'Приложение 12 МБТ из субъектов'!Область_печати</vt:lpstr>
      <vt:lpstr>'Приложение 13 МБТ'!Область_печати</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Finansist</dc:creator>
  <cp:lastModifiedBy>RePack by Diakov</cp:lastModifiedBy>
  <cp:lastPrinted>2021-12-16T12:37:21Z</cp:lastPrinted>
  <dcterms:created xsi:type="dcterms:W3CDTF">2015-11-18T06:59:18Z</dcterms:created>
  <dcterms:modified xsi:type="dcterms:W3CDTF">2022-12-29T09:24:21Z</dcterms:modified>
</cp:coreProperties>
</file>