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96" yWindow="84" windowWidth="22932" windowHeight="9480" tabRatio="879" activeTab="3"/>
  </bookViews>
  <sheets>
    <sheet name="Прил.1 Нормативы зачислений" sheetId="14" r:id="rId1"/>
    <sheet name="Прил.2 Доходы бюджета 2023" sheetId="4" r:id="rId2"/>
    <sheet name="Прил.3 Доходы бюджета 2024-2025" sheetId="19" r:id="rId3"/>
    <sheet name="Прил.4 Расходы бюджета 2023" sheetId="5" r:id="rId4"/>
    <sheet name="Прил.5 Расходы бюдж. 2024-2025" sheetId="20" r:id="rId5"/>
    <sheet name="Прил. 6 Расходы бюджета 2023" sheetId="11" r:id="rId6"/>
    <sheet name="Прил. 7 Расходы бюдж.2024-2025" sheetId="21" r:id="rId7"/>
    <sheet name="Прил.8 Перечень гл. расп." sheetId="16" r:id="rId8"/>
    <sheet name="Прил.9 Ведомственная" sheetId="7" r:id="rId9"/>
    <sheet name="Прил.10 Источники 2023" sheetId="8" r:id="rId10"/>
    <sheet name="Прил.11 Источники 2024-2025" sheetId="22" r:id="rId11"/>
    <sheet name="Приложение 12 МБТ из субъектов" sheetId="17" r:id="rId12"/>
    <sheet name="Приложение 13 МБТ" sheetId="18" r:id="rId13"/>
  </sheets>
  <externalReferences>
    <externalReference r:id="rId14"/>
  </externalReferences>
  <definedNames>
    <definedName name="_xlnm.Print_Titles" localSheetId="12">'Приложение 13 МБТ'!$10:$10</definedName>
    <definedName name="_xlnm.Print_Area" localSheetId="5">'Прил. 6 Расходы бюджета 2023'!$A$1:$F$180</definedName>
    <definedName name="_xlnm.Print_Area" localSheetId="6">'Прил. 7 Расходы бюдж.2024-2025'!$A$1:$G$91</definedName>
    <definedName name="_xlnm.Print_Area" localSheetId="9">'Прил.10 Источники 2023'!$A$1:$D$14</definedName>
    <definedName name="_xlnm.Print_Area" localSheetId="10">'Прил.11 Источники 2024-2025'!$A$1:$E$14</definedName>
    <definedName name="_xlnm.Print_Area" localSheetId="1">'Прил.2 Доходы бюджета 2023'!$A$1:$C$46</definedName>
    <definedName name="_xlnm.Print_Area" localSheetId="2">'Прил.3 Доходы бюджета 2024-2025'!$A$1:$D$35</definedName>
    <definedName name="_xlnm.Print_Area" localSheetId="3">'Прил.4 Расходы бюджета 2023'!$A$1:$C$36</definedName>
    <definedName name="_xlnm.Print_Area" localSheetId="4">'Прил.5 Расходы бюдж. 2024-2025'!$A$1:$D$28</definedName>
    <definedName name="_xlnm.Print_Area" localSheetId="8">'Прил.9 Ведомственная'!$A$1:$E$12</definedName>
    <definedName name="_xlnm.Print_Area" localSheetId="11">'Приложение 12 МБТ из субъектов'!$A$1:$E$21</definedName>
    <definedName name="_xlnm.Print_Area" localSheetId="12">'Приложение 13 МБТ'!$A$1:$J$17</definedName>
  </definedNames>
  <calcPr calcId="144525" iterate="1"/>
</workbook>
</file>

<file path=xl/calcChain.xml><?xml version="1.0" encoding="utf-8"?>
<calcChain xmlns="http://schemas.openxmlformats.org/spreadsheetml/2006/main">
  <c r="F178" i="11" l="1"/>
  <c r="F177" i="11"/>
  <c r="F176" i="11" s="1"/>
  <c r="F175" i="11"/>
  <c r="F174" i="11" s="1"/>
  <c r="F172" i="11"/>
  <c r="F171" i="11" s="1"/>
  <c r="F170" i="11" s="1"/>
  <c r="F169" i="11" s="1"/>
  <c r="F168" i="11" s="1"/>
  <c r="F166" i="11"/>
  <c r="F165" i="11"/>
  <c r="F164" i="11" s="1"/>
  <c r="F163" i="11"/>
  <c r="F162" i="11" s="1"/>
  <c r="F160" i="11"/>
  <c r="F159" i="11" s="1"/>
  <c r="F158" i="11" s="1"/>
  <c r="F157" i="11"/>
  <c r="F156" i="11" s="1"/>
  <c r="F153" i="11"/>
  <c r="F152" i="11" s="1"/>
  <c r="F151" i="11" s="1"/>
  <c r="F149" i="11"/>
  <c r="F147" i="11"/>
  <c r="F142" i="11"/>
  <c r="F141" i="11" s="1"/>
  <c r="F140" i="11" s="1"/>
  <c r="F138" i="11"/>
  <c r="F136" i="11"/>
  <c r="F133" i="11"/>
  <c r="F129" i="11"/>
  <c r="F128" i="11" s="1"/>
  <c r="F127" i="11" s="1"/>
  <c r="F126" i="11" s="1"/>
  <c r="F125" i="11" s="1"/>
  <c r="F123" i="11"/>
  <c r="F121" i="11"/>
  <c r="F119" i="11"/>
  <c r="F117" i="11"/>
  <c r="F112" i="11"/>
  <c r="F111" i="11" s="1"/>
  <c r="F106" i="11"/>
  <c r="F104" i="11"/>
  <c r="F102" i="11"/>
  <c r="F100" i="11"/>
  <c r="F98" i="11"/>
  <c r="F95" i="11"/>
  <c r="F92" i="11"/>
  <c r="F89" i="11"/>
  <c r="F87" i="11"/>
  <c r="F81" i="11"/>
  <c r="F79" i="11"/>
  <c r="F72" i="11"/>
  <c r="F71" i="11" s="1"/>
  <c r="F70" i="11" s="1"/>
  <c r="F69" i="11"/>
  <c r="F68" i="11" s="1"/>
  <c r="F66" i="11"/>
  <c r="F65" i="11" s="1"/>
  <c r="F64" i="11" s="1"/>
  <c r="F60" i="11"/>
  <c r="F59" i="11" s="1"/>
  <c r="F58" i="11" s="1"/>
  <c r="F55" i="11"/>
  <c r="F54" i="11" s="1"/>
  <c r="F53" i="11" s="1"/>
  <c r="F50" i="11"/>
  <c r="F48" i="11"/>
  <c r="F46" i="11"/>
  <c r="F36" i="11"/>
  <c r="F35" i="11" s="1"/>
  <c r="F34" i="11" s="1"/>
  <c r="F33" i="11" s="1"/>
  <c r="F29" i="11"/>
  <c r="F28" i="11" s="1"/>
  <c r="F27" i="11" s="1"/>
  <c r="F26" i="11" s="1"/>
  <c r="F23" i="11"/>
  <c r="F20" i="11"/>
  <c r="F15" i="11"/>
  <c r="F14" i="11" s="1"/>
  <c r="F13" i="11" s="1"/>
  <c r="C34" i="5"/>
  <c r="C33" i="5"/>
  <c r="C32" i="5" s="1"/>
  <c r="C30" i="5"/>
  <c r="C28" i="5"/>
  <c r="C25" i="5"/>
  <c r="C23" i="5" s="1"/>
  <c r="C21" i="5"/>
  <c r="C19" i="5"/>
  <c r="C17" i="5"/>
  <c r="C10" i="5"/>
  <c r="C41" i="4"/>
  <c r="C38" i="4"/>
  <c r="C33" i="4"/>
  <c r="C31" i="4"/>
  <c r="C28" i="4"/>
  <c r="C26" i="4"/>
  <c r="C22" i="4"/>
  <c r="C20" i="4"/>
  <c r="C15" i="4"/>
  <c r="C13" i="4"/>
  <c r="F146" i="11" l="1"/>
  <c r="F145" i="11" s="1"/>
  <c r="F144" i="11" s="1"/>
  <c r="F52" i="11"/>
  <c r="F57" i="11"/>
  <c r="F110" i="11"/>
  <c r="C36" i="5"/>
  <c r="F45" i="11"/>
  <c r="F44" i="11" s="1"/>
  <c r="F43" i="11" s="1"/>
  <c r="F78" i="11"/>
  <c r="F77" i="11" s="1"/>
  <c r="F76" i="11" s="1"/>
  <c r="F75" i="11" s="1"/>
  <c r="F86" i="11"/>
  <c r="F85" i="11" s="1"/>
  <c r="F84" i="11" s="1"/>
  <c r="F83" i="11" s="1"/>
  <c r="F19" i="11"/>
  <c r="F18" i="11" s="1"/>
  <c r="F12" i="11" s="1"/>
  <c r="F132" i="11"/>
  <c r="F131" i="11" s="1"/>
  <c r="F130" i="11" s="1"/>
  <c r="F116" i="11"/>
  <c r="F115" i="11" s="1"/>
  <c r="C36" i="4"/>
  <c r="C35" i="4" s="1"/>
  <c r="C12" i="4"/>
  <c r="G11" i="18"/>
  <c r="C17" i="17"/>
  <c r="C14" i="17"/>
  <c r="E12" i="17"/>
  <c r="D12" i="17"/>
  <c r="C13" i="8" l="1"/>
  <c r="F109" i="11"/>
  <c r="F108" i="11" s="1"/>
  <c r="F11" i="11"/>
  <c r="C46" i="4"/>
  <c r="C12" i="8" s="1"/>
  <c r="C12" i="17"/>
  <c r="F180" i="11" l="1"/>
  <c r="C10" i="7" s="1"/>
  <c r="C12" i="7" s="1"/>
  <c r="C13" i="19"/>
  <c r="C15" i="19"/>
  <c r="C21" i="19"/>
  <c r="C23" i="19"/>
  <c r="C20" i="19" s="1"/>
  <c r="C26" i="19"/>
  <c r="C28" i="19"/>
  <c r="C31" i="19"/>
  <c r="C30" i="19" s="1"/>
  <c r="C12" i="19" l="1"/>
  <c r="C35" i="19" s="1"/>
  <c r="H11" i="18"/>
  <c r="I12" i="18" l="1"/>
  <c r="I13" i="18"/>
  <c r="I14" i="18"/>
  <c r="I16" i="18"/>
  <c r="I11" i="18" l="1"/>
  <c r="E12" i="7"/>
  <c r="D12" i="7"/>
  <c r="C14" i="8" l="1"/>
  <c r="C11" i="8" s="1"/>
  <c r="G52" i="21"/>
  <c r="G54" i="21"/>
  <c r="F54" i="21"/>
  <c r="F52" i="21"/>
  <c r="G39" i="21"/>
  <c r="G38" i="21" s="1"/>
  <c r="G37" i="21" s="1"/>
  <c r="F39" i="21"/>
  <c r="F38" i="21" s="1"/>
  <c r="F37" i="21" s="1"/>
  <c r="D17" i="20"/>
  <c r="C17" i="20"/>
  <c r="D15" i="19"/>
  <c r="D21" i="19"/>
  <c r="F51" i="21" l="1"/>
  <c r="F50" i="21" s="1"/>
  <c r="F49" i="21" s="1"/>
  <c r="F48" i="21" s="1"/>
  <c r="G51" i="21"/>
  <c r="G50" i="21" s="1"/>
  <c r="G49" i="21" s="1"/>
  <c r="G48" i="21" s="1"/>
  <c r="C13" i="22"/>
  <c r="C12" i="22"/>
  <c r="C11" i="22" l="1"/>
  <c r="C14" i="22" s="1"/>
  <c r="J16" i="18" l="1"/>
  <c r="J14" i="18"/>
  <c r="J13" i="18"/>
  <c r="J12" i="18"/>
  <c r="D12" i="8"/>
  <c r="D13" i="8"/>
  <c r="G74" i="21"/>
  <c r="F74" i="21"/>
  <c r="G33" i="21"/>
  <c r="G32" i="21" s="1"/>
  <c r="G31" i="21" s="1"/>
  <c r="G30" i="21" s="1"/>
  <c r="F33" i="21"/>
  <c r="F32" i="21" s="1"/>
  <c r="F31" i="21" s="1"/>
  <c r="F30" i="21" s="1"/>
  <c r="G20" i="21"/>
  <c r="G19" i="21" s="1"/>
  <c r="F20" i="21"/>
  <c r="F19" i="21" s="1"/>
  <c r="G16" i="21"/>
  <c r="G28" i="21"/>
  <c r="G26" i="21" s="1"/>
  <c r="G42" i="21"/>
  <c r="G41" i="21" s="1"/>
  <c r="G45" i="21"/>
  <c r="G44" i="21" s="1"/>
  <c r="G43" i="21" s="1"/>
  <c r="G60" i="21"/>
  <c r="G62" i="21"/>
  <c r="G64" i="21"/>
  <c r="G66" i="21"/>
  <c r="G68" i="21"/>
  <c r="G76" i="21"/>
  <c r="G81" i="21"/>
  <c r="G80" i="21" s="1"/>
  <c r="G79" i="21" s="1"/>
  <c r="G78" i="21" s="1"/>
  <c r="G87" i="21"/>
  <c r="G86" i="21" s="1"/>
  <c r="G85" i="21" s="1"/>
  <c r="G84" i="21" s="1"/>
  <c r="G83" i="21" s="1"/>
  <c r="F87" i="21"/>
  <c r="F86" i="21" s="1"/>
  <c r="F85" i="21" s="1"/>
  <c r="F84" i="21" s="1"/>
  <c r="F83" i="21" s="1"/>
  <c r="F81" i="21"/>
  <c r="F80" i="21" s="1"/>
  <c r="F79" i="21" s="1"/>
  <c r="F78" i="21" s="1"/>
  <c r="F76" i="21"/>
  <c r="F68" i="21"/>
  <c r="F66" i="21"/>
  <c r="F64" i="21"/>
  <c r="F62" i="21"/>
  <c r="F60" i="21"/>
  <c r="F45" i="21"/>
  <c r="F44" i="21" s="1"/>
  <c r="F43" i="21" s="1"/>
  <c r="F42" i="21"/>
  <c r="F41" i="21" s="1"/>
  <c r="F28" i="21"/>
  <c r="F27" i="21" s="1"/>
  <c r="F16" i="21"/>
  <c r="F15" i="21" s="1"/>
  <c r="D21" i="20"/>
  <c r="C21" i="20"/>
  <c r="D19" i="20"/>
  <c r="C19" i="20"/>
  <c r="D24" i="20"/>
  <c r="D15" i="20"/>
  <c r="D10" i="20"/>
  <c r="C24" i="20"/>
  <c r="C15" i="20"/>
  <c r="C10" i="20"/>
  <c r="D31" i="19"/>
  <c r="D30" i="19" s="1"/>
  <c r="D28" i="19"/>
  <c r="D26" i="19"/>
  <c r="D23" i="19"/>
  <c r="D20" i="19" s="1"/>
  <c r="D13" i="19"/>
  <c r="J11" i="18" l="1"/>
  <c r="D12" i="22"/>
  <c r="C26" i="20"/>
  <c r="C28" i="20" s="1"/>
  <c r="D12" i="19"/>
  <c r="D35" i="19" s="1"/>
  <c r="E12" i="22" s="1"/>
  <c r="D26" i="20"/>
  <c r="G14" i="21"/>
  <c r="D28" i="20"/>
  <c r="F14" i="21"/>
  <c r="F13" i="21" s="1"/>
  <c r="D11" i="8"/>
  <c r="D14" i="8" s="1"/>
  <c r="G73" i="21"/>
  <c r="G72" i="21" s="1"/>
  <c r="G71" i="21" s="1"/>
  <c r="F73" i="21"/>
  <c r="F72" i="21" s="1"/>
  <c r="F71" i="21" s="1"/>
  <c r="F59" i="21"/>
  <c r="F58" i="21" s="1"/>
  <c r="F57" i="21" s="1"/>
  <c r="F56" i="21" s="1"/>
  <c r="G59" i="21"/>
  <c r="G58" i="21" s="1"/>
  <c r="G57" i="21" s="1"/>
  <c r="G56" i="21" s="1"/>
  <c r="F26" i="21"/>
  <c r="F12" i="21" s="1"/>
  <c r="G27" i="21"/>
  <c r="G15" i="21"/>
  <c r="G12" i="21" s="1"/>
  <c r="G70" i="21" l="1"/>
  <c r="G89" i="21" s="1"/>
  <c r="F70" i="21"/>
  <c r="G13" i="21"/>
  <c r="G91" i="21" l="1"/>
  <c r="F89" i="21"/>
  <c r="F91" i="21" s="1"/>
  <c r="D13" i="22" l="1"/>
  <c r="D11" i="22" s="1"/>
  <c r="D14" i="22" s="1"/>
  <c r="E13" i="22"/>
  <c r="E11" i="22" s="1"/>
  <c r="E14" i="22" s="1"/>
</calcChain>
</file>

<file path=xl/sharedStrings.xml><?xml version="1.0" encoding="utf-8"?>
<sst xmlns="http://schemas.openxmlformats.org/spreadsheetml/2006/main" count="895" uniqueCount="399">
  <si>
    <t>Каменниковского сельского поселения</t>
  </si>
  <si>
    <t>Наименование</t>
  </si>
  <si>
    <t>Наименование доходов</t>
  </si>
  <si>
    <t>Межбюджетные трансферты,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t>
  </si>
  <si>
    <t>руб.</t>
  </si>
  <si>
    <t>Код бюджетной классификации РФ</t>
  </si>
  <si>
    <t>000 1 00 00000 00 0000 000</t>
  </si>
  <si>
    <t>Налоговые и неналоговые доходы</t>
  </si>
  <si>
    <t>182 1 01 00000 00 0000 000</t>
  </si>
  <si>
    <t>Налоги на прибыль, доходы</t>
  </si>
  <si>
    <t>182 1 01 02010 01 1000 110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</si>
  <si>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t>
  </si>
  <si>
    <t>100 1 03 00000 00 0000 000</t>
  </si>
  <si>
    <t>Налоги на товары (работы, услуги) реализуемые на территории РФ</t>
  </si>
  <si>
    <t>Доходы от уплаты акцизов на дизельное топливо, зачисляемые в консолидированные бюджеты субъектов Российской Федерации</t>
  </si>
  <si>
    <t>Доходы от уплаты акцизов на моторные масла для дизельных и (или) карбюраторных (инжекторных) двигателей, зачисляемые в консолидированные бюджеты субъектов Российской Федерации</t>
  </si>
  <si>
    <t>Доходы от уплаты акцизов на автомобильный бензин, производимый на территории Российской Федерации, зачисляемые в консолидированные бюджеты субъектов Российской Федерации</t>
  </si>
  <si>
    <t>Доходы от уплаты акцизов на прямогонный бензин, производимый на территории Российской Федерации, зачисляемые в консолидированные бюджеты субъектов Российской Федерации</t>
  </si>
  <si>
    <t>182 1 06 00000 00 0000 000</t>
  </si>
  <si>
    <t>Налоги на имущество</t>
  </si>
  <si>
    <t>182 1 06 01030 10 1000 110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</si>
  <si>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</si>
  <si>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182 1 06 06000 00 0000 110</t>
  </si>
  <si>
    <t>Земельный налог</t>
  </si>
  <si>
    <t>182 1 06 06033 10 1000 110</t>
  </si>
  <si>
    <t>Земельный налог с организаций, обладающих земельным участком, расположенным в границах сельских поселений (сумма платежа)</t>
  </si>
  <si>
    <t>182 1 06 06043 10 1000 110</t>
  </si>
  <si>
    <t>Земельный налог с физических лиц, обладающих земельным участком, расположенным в границах сельских поселений (сумма платежа)</t>
  </si>
  <si>
    <t>Государственная пошлина</t>
  </si>
  <si>
    <t>Доходы от использования имущества, находящегося в государственной и муниципальной собственности</t>
  </si>
  <si>
    <t xml:space="preserve">240 1 11 09045 10  0000 120 </t>
  </si>
  <si>
    <t xml:space="preserve">Прочие поступления от использования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t>
  </si>
  <si>
    <t>000 2 00 00000 00 0000 000</t>
  </si>
  <si>
    <t>Безвозмездные поступления</t>
  </si>
  <si>
    <t>Безвозмездные поступления от других бюджетов бюджетной системы Российской Федерации</t>
  </si>
  <si>
    <t>Дотации бюджетам поселений на  выравнивание бюджетной обеспеченности</t>
  </si>
  <si>
    <t>ВСЕГО:</t>
  </si>
  <si>
    <t>Р ПР</t>
  </si>
  <si>
    <t>01 00</t>
  </si>
  <si>
    <t>Общегосударственные вопросы</t>
  </si>
  <si>
    <t>01 02</t>
  </si>
  <si>
    <t>Функционирование высшего должностного лица субъекта Российской Федерации и местного самоуправления</t>
  </si>
  <si>
    <t>01 04</t>
  </si>
  <si>
    <t>Функционирование Правительства Российской Федерации, высших органов исполнительной власти субъектов Российской Федерации, местных администраций</t>
  </si>
  <si>
    <t>01 06</t>
  </si>
  <si>
    <t>Обеспечение деятельности финансовых органов  и  органов финансового (финансово-бюджетного ) надзора</t>
  </si>
  <si>
    <t>01 11</t>
  </si>
  <si>
    <t>Резервные фонды</t>
  </si>
  <si>
    <t>01 13</t>
  </si>
  <si>
    <t xml:space="preserve">Другие общегосударственные вопросы    </t>
  </si>
  <si>
    <t>02 00</t>
  </si>
  <si>
    <t>Национальная оборона</t>
  </si>
  <si>
    <t>02 03</t>
  </si>
  <si>
    <t>Мобилизационная и вневойсковая подготовка</t>
  </si>
  <si>
    <t>03 00</t>
  </si>
  <si>
    <t>Национальная безопасность и правоохранительная деятельность</t>
  </si>
  <si>
    <t>04 00</t>
  </si>
  <si>
    <t>Национальная  экономика</t>
  </si>
  <si>
    <t xml:space="preserve">04 09 </t>
  </si>
  <si>
    <t>Дорожное хозяйство</t>
  </si>
  <si>
    <t>05 00</t>
  </si>
  <si>
    <t>Жилищно-коммунальное хозяйство</t>
  </si>
  <si>
    <t>05 01</t>
  </si>
  <si>
    <t>Жилищное хозяйство</t>
  </si>
  <si>
    <t>05 02</t>
  </si>
  <si>
    <t>Коммунальное хозяйство</t>
  </si>
  <si>
    <t xml:space="preserve">05 03 </t>
  </si>
  <si>
    <t>Благоустройство</t>
  </si>
  <si>
    <t>05 05</t>
  </si>
  <si>
    <t>Другие вопросы в области жилищно-коммунального хозяйства</t>
  </si>
  <si>
    <t>07 00</t>
  </si>
  <si>
    <t>Образование</t>
  </si>
  <si>
    <t>07 07</t>
  </si>
  <si>
    <t>Молодежная политика и оздоровление детей</t>
  </si>
  <si>
    <t>08 00</t>
  </si>
  <si>
    <t>Культура, кинематография</t>
  </si>
  <si>
    <t>08 01</t>
  </si>
  <si>
    <t xml:space="preserve">Культура </t>
  </si>
  <si>
    <t>11 00</t>
  </si>
  <si>
    <t>Физическая культура и спорт</t>
  </si>
  <si>
    <t>11 02</t>
  </si>
  <si>
    <t>Массовый спорт</t>
  </si>
  <si>
    <t>Всего</t>
  </si>
  <si>
    <t>Администрация Каменниковского   сельского поселения</t>
  </si>
  <si>
    <t>Муниципальный Совет Каменниковского сельского поселения</t>
  </si>
  <si>
    <t>Код бюджетной классификации</t>
  </si>
  <si>
    <t>240 01 05 00 00 00 0000 000</t>
  </si>
  <si>
    <t>240 01 05 02 01 10 0000 510</t>
  </si>
  <si>
    <t>240 01 05 02 01 10 0000 610</t>
  </si>
  <si>
    <t>Код ГРБС</t>
  </si>
  <si>
    <t>Приложение  4</t>
  </si>
  <si>
    <t>Приложение  5</t>
  </si>
  <si>
    <t>Наименование главного распорядителя бюджетных средств</t>
  </si>
  <si>
    <t>Итого:</t>
  </si>
  <si>
    <t>к решению Муниципального Совета</t>
  </si>
  <si>
    <t>10 00</t>
  </si>
  <si>
    <t>Социальная политика</t>
  </si>
  <si>
    <t>Функционирование законодательных (представительных) органов государственной власти и представительных органов муниципальных образований</t>
  </si>
  <si>
    <t>01 03</t>
  </si>
  <si>
    <t>Увеличение прочих остатков денежных средств бюджетов сельских поселений</t>
  </si>
  <si>
    <t>Уменьшение прочих остатков денежных средств бюджетов сельских поселений</t>
  </si>
  <si>
    <t xml:space="preserve">Изменение остатков средств на счетах по учету средств бюджета </t>
  </si>
  <si>
    <t>Субвенции бюджетам сельских поселений на осуществление первичного воинского учета на территориях, где отсутствуют военные комиссариаты</t>
  </si>
  <si>
    <t>240 2 02 35118 10 0000 150</t>
  </si>
  <si>
    <t>240 2 02 40014 10 0000 150</t>
  </si>
  <si>
    <t>240 2 02 15001 10 0000 150</t>
  </si>
  <si>
    <t>240 1 08 00000 00 0000 000</t>
  </si>
  <si>
    <t>240 1 11 00000 00 0000 000</t>
  </si>
  <si>
    <t>240 2 02 00000 00 0000 000</t>
  </si>
  <si>
    <t>10 01</t>
  </si>
  <si>
    <t>Пенсионное обеспечение</t>
  </si>
  <si>
    <t>Государственная пошлина за совершение нотариальных действий должностными лицами органов местного самоуправления, уполномоченными в соответствии с законодательными актами Российской Федерации на совершение нотариальных действий</t>
  </si>
  <si>
    <t>240 1 08 04020 01 0000 110</t>
  </si>
  <si>
    <t>100 1 03 02 23101 0000 110</t>
  </si>
  <si>
    <t>100 1 03 02 24101 0000 110</t>
  </si>
  <si>
    <t>100 1 03 02 25101 0000 110</t>
  </si>
  <si>
    <t>100 1 03 02 26101 0000 110</t>
  </si>
  <si>
    <t>Приложение  2</t>
  </si>
  <si>
    <t>Приложение  1</t>
  </si>
  <si>
    <t>03 10</t>
  </si>
  <si>
    <t>Защита населения и территории от чрезвычайных ситуаций природного и техногенного характера, пожарная безопасность</t>
  </si>
  <si>
    <t>Приложение  3</t>
  </si>
  <si>
    <t>Раздел</t>
  </si>
  <si>
    <t>ПР</t>
  </si>
  <si>
    <t>КЦСР</t>
  </si>
  <si>
    <t>КВР</t>
  </si>
  <si>
    <t>01</t>
  </si>
  <si>
    <t xml:space="preserve">Непрограмные расходы органов местного самоуправления </t>
  </si>
  <si>
    <t>50 0 00 00000</t>
  </si>
  <si>
    <t>Обеспечение функционирования органов местного самоуправления</t>
  </si>
  <si>
    <t>50 1 00 00000</t>
  </si>
  <si>
    <t>Функционирование высшего должностного лица субъекта РФ и органа местного самоуправления</t>
  </si>
  <si>
    <t>02</t>
  </si>
  <si>
    <t>Обеспечение функционирования главы муниципального образования</t>
  </si>
  <si>
    <t>50 1 00 20540</t>
  </si>
  <si>
    <t xml:space="preserve">Фонд оплаты труда государственных (муниципальных) органов </t>
  </si>
  <si>
    <t>121</t>
  </si>
  <si>
    <t>Взнос по обязательному социальному страхованию на выплаты денежного содержания и иные выплаты работникам государственных (муниципальных) органов</t>
  </si>
  <si>
    <t>129</t>
  </si>
  <si>
    <t>03</t>
  </si>
  <si>
    <t>Обеспечение функционирования депутатов представительного органа муниципального образования</t>
  </si>
  <si>
    <t>50 1 00 20490</t>
  </si>
  <si>
    <t>Иные выплаты, за исключением фонда оплаты труда государственных (муниципальных) органов, лицам, привлекаемым согласно законодательству для выполнения отдельных полномочий</t>
  </si>
  <si>
    <t>123</t>
  </si>
  <si>
    <t>Функционирование Правительства РФ, высших органов исполнительной власти субъектов Российской Федерации, местных администраций</t>
  </si>
  <si>
    <t>04</t>
  </si>
  <si>
    <t>Обеспечение функционирования центрального аппарата</t>
  </si>
  <si>
    <t>50 1 00 20550</t>
  </si>
  <si>
    <t>Фонд оплаты труда государственных (муниципальных) органов и взносы по обязательному социальному страхованию</t>
  </si>
  <si>
    <t>Иные выплаты персоналу государственных (муниципальных) органов, за исключением фонда оплаты труда</t>
  </si>
  <si>
    <t>122</t>
  </si>
  <si>
    <t xml:space="preserve">Прочая закупка товаров, работ и услуг </t>
  </si>
  <si>
    <t>Уплата прочих налогов, сборов и иных платежей</t>
  </si>
  <si>
    <t>Уплата иных платежей</t>
  </si>
  <si>
    <t>853</t>
  </si>
  <si>
    <t>06</t>
  </si>
  <si>
    <t>Межбюджетные трансферты бюджету района из бюджета поселения на казначейское исполнение бюджета</t>
  </si>
  <si>
    <t>50 1 00 20500</t>
  </si>
  <si>
    <t>Иные межбюджетные трансферты</t>
  </si>
  <si>
    <t>540</t>
  </si>
  <si>
    <t>Межбюджетные трансферты бюджету района из бюджета поселения на осуществление внешнего муниципального финансового контроля</t>
  </si>
  <si>
    <t>50 1 00 20520</t>
  </si>
  <si>
    <t>11</t>
  </si>
  <si>
    <t>50 2 00 00000</t>
  </si>
  <si>
    <t>Резервный фонд местной администрации</t>
  </si>
  <si>
    <t>50 2 00 20540</t>
  </si>
  <si>
    <t>Резервные средства</t>
  </si>
  <si>
    <t>870</t>
  </si>
  <si>
    <t>Другие общегосударственные вопросы</t>
  </si>
  <si>
    <t>17 0 00 00000</t>
  </si>
  <si>
    <t>Развитие муниципальной службы в Каменниковском сельском поселении</t>
  </si>
  <si>
    <t>17 1 00 00000</t>
  </si>
  <si>
    <t>Развитие материально-технической базы</t>
  </si>
  <si>
    <t>17 1 00 20060</t>
  </si>
  <si>
    <t>Закупка товаров, работ, услуг в сфере информационно-коммуникационных технологий</t>
  </si>
  <si>
    <t>242</t>
  </si>
  <si>
    <t>Прочая закупка товаров, работ и услуг</t>
  </si>
  <si>
    <t>244</t>
  </si>
  <si>
    <t>Закупка энергетических ресурсов</t>
  </si>
  <si>
    <t>247</t>
  </si>
  <si>
    <t>Муниципальная программа "Управление муниципальным имуществом Каменниковского сельского поселения Рыбинского муниципального района"</t>
  </si>
  <si>
    <t>18 0 00 00000</t>
  </si>
  <si>
    <t>Мероприятия по управлению и распоряжению имуществом Каменниковского сельского поселения</t>
  </si>
  <si>
    <t>18 1 00 00000</t>
  </si>
  <si>
    <t>18 1 00 20430</t>
  </si>
  <si>
    <t>50 1 00 51180</t>
  </si>
  <si>
    <t>10</t>
  </si>
  <si>
    <t>Муниципальная программа "Защита населения и территории Каменниковского сельского поселения Рыбинского муниципального района от чрезвычайных  ситуаций, обеспечение пожарной безопасности  и безопасности людей на водных объектах"</t>
  </si>
  <si>
    <t>09 0 00 00000</t>
  </si>
  <si>
    <t>09 1 00 00000</t>
  </si>
  <si>
    <t>Обеспечение пожарной безопасности</t>
  </si>
  <si>
    <t>09 1 00 20310</t>
  </si>
  <si>
    <t>Обеспечение защиты населения и территорий от чрезвычайных ситуаций</t>
  </si>
  <si>
    <t>09 1 00 20781</t>
  </si>
  <si>
    <t>Национальная экономика</t>
  </si>
  <si>
    <t>09</t>
  </si>
  <si>
    <t>Муниципальная программа "Развитие дорожного хозяйства в Каменниковском сельском поселении Рыбинского муниципального района"</t>
  </si>
  <si>
    <t>07 0 00 00000</t>
  </si>
  <si>
    <t>Мероприятия в области дорожного хозяйства Каменниковского сельского поселения</t>
  </si>
  <si>
    <t>07 1 00 00000</t>
  </si>
  <si>
    <t>Мероприятия в области дорожного хозяйства за счет средств бюджета поселения</t>
  </si>
  <si>
    <t>07 1 00 20280</t>
  </si>
  <si>
    <t>Мероприятия по финансированию дорожного хозяйства за счет средств бюджета района</t>
  </si>
  <si>
    <t>07 1 00 10240</t>
  </si>
  <si>
    <t>Прочая закупка товаров, работ и услуг для обеспечения государственных (муниципальных) нужд</t>
  </si>
  <si>
    <t>05</t>
  </si>
  <si>
    <t>Мероприятия по управлению и распоряжению имуществом, находящимся в муниципальной собственности поселения</t>
  </si>
  <si>
    <t>Муниципальная программа "Обеспечение доступным и комфортным жильем населения Каменниковского сельского поселения"</t>
  </si>
  <si>
    <t>05 0 00 00000</t>
  </si>
  <si>
    <t>05 1 00 00000</t>
  </si>
  <si>
    <t>Мероприятия по переселению граждан из аварийного жилищного фонда, в том числе переселению граждан из аварийного жилищного фонда с учётом необходимости развития малоэтажного жилищного строительства, за счёт средств местного бюджета в рамках регионального проекта "Обеспечение устойчивого сокращения непригодного для проживания жилищного фонда"</t>
  </si>
  <si>
    <t>05 1 F3 6748S</t>
  </si>
  <si>
    <t>Муниципальная программа "Благоустройство Каменниковского сельского поселения Рыбинского муниципального района"</t>
  </si>
  <si>
    <t>19 0 00 000</t>
  </si>
  <si>
    <t>19 1 00 00000</t>
  </si>
  <si>
    <t>Уличное освещение</t>
  </si>
  <si>
    <t>19 1 00 20010</t>
  </si>
  <si>
    <t>Организация и содержание мест захоронения</t>
  </si>
  <si>
    <t>19 1 00 20020</t>
  </si>
  <si>
    <t xml:space="preserve">Прочие мероприятия по благоустройству </t>
  </si>
  <si>
    <t>19 1 00 20030</t>
  </si>
  <si>
    <t>50 1 00 20530</t>
  </si>
  <si>
    <t>иные межбюджетные трансферты</t>
  </si>
  <si>
    <t>Взносы на формирование фонда капитального ремонта помещений, находящихся в муниципальной собственности</t>
  </si>
  <si>
    <t>18 1 00 20770</t>
  </si>
  <si>
    <t>07</t>
  </si>
  <si>
    <t>02 0 00 00000</t>
  </si>
  <si>
    <t>Мероприятия для молодёжи</t>
  </si>
  <si>
    <t>02 1 00 00000</t>
  </si>
  <si>
    <t>02 1 00 20140</t>
  </si>
  <si>
    <t>08</t>
  </si>
  <si>
    <t>Культура</t>
  </si>
  <si>
    <t>10 0 00 00000</t>
  </si>
  <si>
    <t>Создание условий для организации досуга и обеспечения жителей поселения услугами организаций культуры</t>
  </si>
  <si>
    <t>10 1 00 00000</t>
  </si>
  <si>
    <t>Мероприятия в сфере культуры</t>
  </si>
  <si>
    <t>10 1 00 20340</t>
  </si>
  <si>
    <t xml:space="preserve">Муниципальная программа "Социальная поддержка населения Каменниковского сельского поселения Рыбинского муниципального района " </t>
  </si>
  <si>
    <t>03 0 00 00000</t>
  </si>
  <si>
    <t>Социальная поддержка населения Каменниковского сельского поселения Рыбинского муниципального района</t>
  </si>
  <si>
    <t>03 1 00 00000</t>
  </si>
  <si>
    <t>Доплаты к пенсиям муниципальных служащих за счёт средств местного бюджета</t>
  </si>
  <si>
    <t>03 1 00 20080</t>
  </si>
  <si>
    <t>Иные пенсии, социальные доплаты к пенсиям</t>
  </si>
  <si>
    <t>312</t>
  </si>
  <si>
    <t>Муниципальная программа "Развитие физической культуры и спорта в Каменниковском сельском поселении Рыбинского муниципального района"</t>
  </si>
  <si>
    <t>11 0 00 00000</t>
  </si>
  <si>
    <t>Развитие физкультуры и спорта в поселении</t>
  </si>
  <si>
    <t>11 1 00 00000</t>
  </si>
  <si>
    <t>Организация и проведение физкультурных и спортивно-массовых мероприятий</t>
  </si>
  <si>
    <t>11 1 00 20340</t>
  </si>
  <si>
    <t>ИТОГО  РАСХОДОВ</t>
  </si>
  <si>
    <t>240 2 02 20041 10 0000 150</t>
  </si>
  <si>
    <t>Субсидии бюджетам сельских поселений на строительство, модернизацию, ремонт и содержание автомобильных дорог общего пользования, в том числе дорог в поселениях (за исключением автомобильных дорог федерального значения)</t>
  </si>
  <si>
    <t>Мероприятия по финансированию дорожного хозяйства за счёт средств областного бюджета</t>
  </si>
  <si>
    <t>07 1 00 72440</t>
  </si>
  <si>
    <t>Непрограмные расходы органов местного самоуправления не предусмотренные иными целевыми статьями расходов бюджетов поселений, по соответствующим направлениям расходов</t>
  </si>
  <si>
    <t>Муниципальная программа "Эффективная власть в Каменниковском сельском поселении Рыбинского муниципального района"</t>
  </si>
  <si>
    <t>Муниципальная программа "Молодежная политика в Каменниковском сельском поселении Рыбинского муниципального района"</t>
  </si>
  <si>
    <t>Муниципальная программа "Развитие культуры и туризма в Каменниковском сельском поселении Рыбинского муниципального района"</t>
  </si>
  <si>
    <t>Межбюджетные трансферты бюджету района из бюджета поселения на организацию мероприятий по работе с детьми и молодежью</t>
  </si>
  <si>
    <t>07 1 00 22440</t>
  </si>
  <si>
    <t>Мероприятия по финансированию дорожного хозяйства (софинансирование из местного бюджета)</t>
  </si>
  <si>
    <t>Коды  бюджетной классификации  Российской  Федерации</t>
  </si>
  <si>
    <t>Норматив  зачисления</t>
  </si>
  <si>
    <t>%</t>
  </si>
  <si>
    <t>Прочие  доходы  от  компенсации затрат бюджетов сельских поселений</t>
  </si>
  <si>
    <t>240 1 13 02995 10 0000 130</t>
  </si>
  <si>
    <t>Возмещение ущерба при возникновении  страховых случаев, когда выгодоприобретателями выступают получатели средств бюджета сельского  поселения</t>
  </si>
  <si>
    <t>240 1 16 10031 10 0000 140</t>
  </si>
  <si>
    <t xml:space="preserve">Невыясненные  поступления, зачисляемые  в  бюджеты  сельских поселений  </t>
  </si>
  <si>
    <t xml:space="preserve">240 1 17 01050 10 0000  180  </t>
  </si>
  <si>
    <t>Прочие неналоговые доходы бюджетов сельских поселений</t>
  </si>
  <si>
    <t>ПЕРЕЧЕНЬ</t>
  </si>
  <si>
    <t>Код ведомственной классификации</t>
  </si>
  <si>
    <t>Администрация Каменниковского сельского поселения</t>
  </si>
  <si>
    <t>3617300</t>
  </si>
  <si>
    <t>140</t>
  </si>
  <si>
    <t>130</t>
  </si>
  <si>
    <t>127</t>
  </si>
  <si>
    <t>городской округ г.Переславль-ЗалесскийРостовский муниципальный район                          Угличский муниципальный район                           Тутаевский муниципальный район                          Большесельский муниципальный район                      Борисоглебский муниципальный районБрейтовский муниципальный районГаврилов-Ямский муниципальный районДаниловский муниципальный районЛюбимский муниципальный районМышкинский муниципальный районНекоузский муниципальный районНекрасовский муниципальный районПервомайский муниципальный районПошехонский муниципальный районРыбинский муниципальный район                           Ростовский муниципальный район                          Угличский муниципальный район                           Тутаевский муниципальный район                          Большесельский муниципальный район                      Борисоглебский муниципальный районБрейтовский муниципальный районГаврилов-Ямский муниципальный районДаниловский муниципальный районЛюбимский муниципальный районМышкинский муниципальный районНекоузский муниципальный районНекрасовский муниципальный районПервомайский муниципальный районПереславский муниципальный районПошехонский муниципальный районНеуказанный территориальный признак</t>
  </si>
  <si>
    <t>Контрольно счетная палата РМР</t>
  </si>
  <si>
    <t>2022 год</t>
  </si>
  <si>
    <t>240 1 14 00000 00 0000 000</t>
  </si>
  <si>
    <t>Доходы от продажи материальных и нематериальных активов</t>
  </si>
  <si>
    <t>Доходы от реализации иного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</si>
  <si>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240 1 14 02053 10 0000 410</t>
  </si>
  <si>
    <t>2023 год</t>
  </si>
  <si>
    <t>2024 год</t>
  </si>
  <si>
    <t>07 1 00 77350</t>
  </si>
  <si>
    <t>07 1 00 27350</t>
  </si>
  <si>
    <t>Приведение в нормативное состояние автомобильных дорог местного значения, обеспечивающих подъезды к объектам социального назначения за счет средств областного бюджета</t>
  </si>
  <si>
    <t>Приведение в нормативное состояние автомобильных дорог местного значения, обеспечивающих подъезды к объектам социального назначения за счет средств бюджета поселения</t>
  </si>
  <si>
    <t>05 1 00 20050</t>
  </si>
  <si>
    <t>20 0 00 00000</t>
  </si>
  <si>
    <t>Современная городская среда поселения</t>
  </si>
  <si>
    <t>20 1 00 00000</t>
  </si>
  <si>
    <t>Формирование современной городской среды</t>
  </si>
  <si>
    <t>20 1 F2 55550</t>
  </si>
  <si>
    <t>Приложение 9</t>
  </si>
  <si>
    <t>Приложение 10</t>
  </si>
  <si>
    <t>Приложение 11</t>
  </si>
  <si>
    <t>Приложение 12</t>
  </si>
  <si>
    <t xml:space="preserve">2023 год </t>
  </si>
  <si>
    <t xml:space="preserve">2024 год </t>
  </si>
  <si>
    <t>Межбюджетные трансферты, передаваемые бюджету муниципального района из бюджета поселения на осуществление части полномочий по решению вопросов местного значения в соответствии с заключенными соглашениями</t>
  </si>
  <si>
    <t>Приложение 13</t>
  </si>
  <si>
    <t xml:space="preserve">Переселение граждан из аварийного жилищного фонда на территории Каменниковского сельского поселения Рыбинского муниципального района </t>
  </si>
  <si>
    <t xml:space="preserve">Предупреждение и ликвидация чрезвычайных ситуаций, обеспечение пожарной безопасности и безопасности людей на водных объектах </t>
  </si>
  <si>
    <t>Благоустройство территории поселения</t>
  </si>
  <si>
    <t>Муниципальная программа "Формирование современной городской среды в Каменниковском сельском поселении Рыбинского 
муниципального района Ярославской области"</t>
  </si>
  <si>
    <t>Межбюджетные трансферты бюджету района из бюджета поселения на осуществление муниципального жилищного контроля, а также иных полномочий органов местного самоуправления поселения в соответствии с жилищным законодательством</t>
  </si>
  <si>
    <t xml:space="preserve"> ИТОГО источников внутреннего финансирования</t>
  </si>
  <si>
    <t>Управление ЖКХ, транспорта и связи администрации РМР</t>
  </si>
  <si>
    <t>Управление экономики и финансов администрации РМР</t>
  </si>
  <si>
    <t>Управление по культуре, молодежи и спорту администрации РМР</t>
  </si>
  <si>
    <t>Условно утвержденные расходы:</t>
  </si>
  <si>
    <t>Всего:</t>
  </si>
  <si>
    <t>Исполнение переданных полномочий РФ на осуществление первичного воинского учета на территориях, где отсутствуют военные комиссариаты</t>
  </si>
  <si>
    <t>Приложение 6</t>
  </si>
  <si>
    <t>Приложение 8</t>
  </si>
  <si>
    <t>Приложение  7</t>
  </si>
  <si>
    <t>240 1 17 05050 10 0000 180</t>
  </si>
  <si>
    <t>Приведение в нормативное состояние автомобильных дорог местного значения, обеспечивающих подъезды к объектам социального назначения, за счет средств областного бюджета</t>
  </si>
  <si>
    <t>Приведение в нормативное состояние автомобильных дорог местного значения, обеспечивающих подъезды к объектам социального назначения, за счет средств бюджета поселения</t>
  </si>
  <si>
    <t>Мероприятия по переселению граждан из аварийного жилищного фонда: приобретение жилых помещений, площадь которых больше занимаемых помещений, за счет средств бюджета поселения (доп. метры)</t>
  </si>
  <si>
    <t>Нормативы  зачисления  налоговых  и  неналоговых  доходов в бюджет Каменниковского сельского поселения на 2023 год и на плановый период 2024 и 2025 годов</t>
  </si>
  <si>
    <t xml:space="preserve">Прогнозируемые доходы бюджета Каменниковского сельского поселения  на 2023 год в соответствии  с классификацией доходов бюджетов Российской Федерации </t>
  </si>
  <si>
    <t>182 1 06 01000 00 0000 000</t>
  </si>
  <si>
    <t>Налог на имущество физических лиц, взимаемый по ставкам, применяемым к объектам налогообложения, расположенным в границах городских округов (сумма платежа (перерасчеты, недоимка и задолженность по соответствующему платежу, в том числе по отмененному)</t>
  </si>
  <si>
    <t xml:space="preserve">Прогнозируемые доходы бюджета Каменниковского сельского поселения  на плановый период 2024 и 2025 годов в соответствии  с классификацией доходов бюджетов Российской Федерации  </t>
  </si>
  <si>
    <t>2025 год</t>
  </si>
  <si>
    <t>Расходы бюджета Каменниковского сельского поселения  по разделам и подразделам функциональной классификации расходов бюджетов Российской Федерации на 2023 год</t>
  </si>
  <si>
    <t>Расходы бюджета Каменниковского сельского поселения  по разделам и подразделам функциональной классификации расходов бюджетов Российской Федерации на плановый период 2024 и 2025 годов</t>
  </si>
  <si>
    <t xml:space="preserve">Распределение расходов бюджета 
Каменниковского сельского поселения по разделам, подразделам, целевым статьям, видам расходов функциональной классификации на 2023 год
</t>
  </si>
  <si>
    <t>Распределение расходов бюджета 
Каменниковского сельского поселения по разделам, подразделам, целевым статьям, видам расходов функциональной классификации на плановый период 2024 и 2025 годов</t>
  </si>
  <si>
    <t xml:space="preserve">  Главных распорядителей  бюджетных средств бюджета Каменниковского сельского поселения на 2023 год и на плановый период 2024 и 2025 годов</t>
  </si>
  <si>
    <t>Ведомственная структура расходов  бюджета Каменниковского сельского поселения на 2023 год и на плановый период 2024 и 2025 годов</t>
  </si>
  <si>
    <t xml:space="preserve">Источники внутреннего финансирования дефицита бюджета Каменниковского сельского поселения на 2023 год </t>
  </si>
  <si>
    <t>Источники внутреннего финансирования дефицита бюджета Каменниковского сельского поселения  на плановый период 2024 и 2025 годов</t>
  </si>
  <si>
    <t xml:space="preserve">Объем межбюджетных транфертов, получаемых из других бюджетов бюджетной системы Российской Федерации на 2023 год и на плановый период 2024 и 2025 годов </t>
  </si>
  <si>
    <t>Межбюджетные трансферты бюджету Рыбинского муниципального района Ярославской области муниципального района на 2023 год и на плановый период 2024 и 2025 годов</t>
  </si>
  <si>
    <t xml:space="preserve">2025 год </t>
  </si>
  <si>
    <t>240 2 02 25555 10 0000 150</t>
  </si>
  <si>
    <t>Субсидии бюджетам сельских поселений на поддержку государственных программ субъектов Российской Федерации и муниципальных программ формирования современной городской среды</t>
  </si>
  <si>
    <t xml:space="preserve">№ 68  от  22.12.2022 г. </t>
  </si>
  <si>
    <t>182 1 03 00000 00 0000 000</t>
  </si>
  <si>
    <t>182 1 03 02 23101 0000 110</t>
  </si>
  <si>
    <t>182 1 03 02 24101 0000 110</t>
  </si>
  <si>
    <t>182 1 03 02 25101 0000 110</t>
  </si>
  <si>
    <t>182 1 03 02 26101 0000 110</t>
  </si>
  <si>
    <t xml:space="preserve">240 2 02 20299 10 0000 150 </t>
  </si>
  <si>
    <t>Субсидии бюджетам сельских поселений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 за счет средств, поступивших от государственной корпорации - Фонда содействия реформированию жилищно-коммунального хозяйства</t>
  </si>
  <si>
    <t xml:space="preserve">240 2 02 20302 10 0000 150 </t>
  </si>
  <si>
    <t>Субсидии бюджетам сельских поселений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 за счет средств бюджетов</t>
  </si>
  <si>
    <t>ВСЕГО ДОХОДОВ:</t>
  </si>
  <si>
    <t>Капитальный ремонт и ремонт дорожных объектов муниципальной собственности (софинансирование из местного бюджета)</t>
  </si>
  <si>
    <t>07 1 00 25620</t>
  </si>
  <si>
    <t>Субсидия на обеспечение мероприятий по переселению граждан из аварийного жилищного фонда, в том числе переселению граждан из аварийного жилищного фонда с учётом необходимости развития малоэтажного жилищного строительства, за счёт средств, поступивших от государственной корпорации-Фонда содействия реформированию жилищно-коммунального хозяйства в рамках регионального проекта "Обеспечение устойчивого сокращения непригодного для проживания жилищного фонда"</t>
  </si>
  <si>
    <t>05 1 F3 67483</t>
  </si>
  <si>
    <t>Субсидия на обеспечение мероприятий по переселению граждан из аварийного жилищного фонда, в том числе переселению граждан из аварийного жилищного фонда с учётом необходимости развития малоэтажного жилищного строительства, за счёт средств областного бюджета в рамках регионального проекта "Обеспечение устойчивого сокращения непригодного для проживания  жилищного фонда"</t>
  </si>
  <si>
    <t>05 1 F3 67484</t>
  </si>
  <si>
    <t>Капитальный ремонт и ремонт дорожных объектов муниципальной собственности за счёт средств областного бюджета</t>
  </si>
  <si>
    <t>07 1 00 75620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</si>
  <si>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</si>
  <si>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</si>
  <si>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</si>
  <si>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</si>
  <si>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Земельный налог с организаций, обладающих земельным участком, расположенным в границах сельских поселений (сумма платежа (перерасчеты, недоимка и задолженность по соответствующему платежу, в том числе по отмененному)</t>
  </si>
  <si>
    <t>Земельный налог с физических лиц, обладающих земельным участком, расположенным в границах сельских поселений (сумма платежа (перерасчеты, недоимка и задолженность по соответствующему платежу, в том числе по отмененному)</t>
  </si>
  <si>
    <t>Бюджетные инвестиции в объекты капитального строительства государственной (муниципальной) собственности</t>
  </si>
  <si>
    <t>414</t>
  </si>
  <si>
    <t>240 2 02 19999 10 1004 150</t>
  </si>
  <si>
    <t>Прочие дотации бюджетам сельских поселений (Дотация на реализацию мероприятий, предусмотренных нормативными правовыми актами органов государственной власти Ярославской области)</t>
  </si>
  <si>
    <t>Обеспечение деятельности финансовых органов  и  органов финансового (финансово-бюджетного) надзора</t>
  </si>
  <si>
    <t>Межбюджетные трансферты бюджету района из бюджета
поселения на осуществление внутреннего муниципального финансового
контроля, предусмотренного ст.269.2 БК РФ</t>
  </si>
  <si>
    <t>50 1 00 20580</t>
  </si>
  <si>
    <t>Межбюджетные трансферты бюджету района из бюджета поселения на осуществление муниципального контроля в сфере благоустройства</t>
  </si>
  <si>
    <t>50 1 00 20600</t>
  </si>
  <si>
    <t>Администрация Рыбинского муниципального района</t>
  </si>
  <si>
    <t>240 2 02 49999 10 4016 150</t>
  </si>
  <si>
    <t>Прочие межбюджетные трансферты, передаваемые бюджетам сельских поселений (Межбюджетные трансферты на поощрение муниципальных управленческих команд за достижение показателей деятельности органов исполнительной власти)</t>
  </si>
  <si>
    <t>Поощрение муниципальных управленческих команд Рыбинского района за достижение плановых значений показателей</t>
  </si>
  <si>
    <t>17 1 00 10760</t>
  </si>
  <si>
    <t>Закупка товаров, работ и услуг в целях капитального ремонта государственного (муниципального) имущества</t>
  </si>
  <si>
    <t>243</t>
  </si>
  <si>
    <t>Поощрение муниципальных управленческих команд за достижение показателей деятельности органов исполнительной власти</t>
  </si>
  <si>
    <t>17 1 00 55490</t>
  </si>
  <si>
    <t>(в редакции от 21.12.2023 г. № 86)</t>
  </si>
  <si>
    <t>182 1 05 00000 00 0000 000</t>
  </si>
  <si>
    <t>Налоги на совокупный доход</t>
  </si>
  <si>
    <t>182 1 05 03010 01 3000 110</t>
  </si>
  <si>
    <t>Единый сельскохозяйственный налог (суммы денежных взысканий (штрафов) по соответствующему платежу согласно законодательству Российской Федерации)</t>
  </si>
  <si>
    <t xml:space="preserve">240 1 11 05035 10  0000 120 </t>
  </si>
  <si>
    <t>Доходы от сдачи в аренду имущества, находящегося в оперативном управлении органов управления сельских поселений и созданных ими учреждений (за исключением имущества муниципальных бюджетных и автономных учреждений)</t>
  </si>
  <si>
    <t>240 1 16 00000 00 0000 000</t>
  </si>
  <si>
    <t>Штрафы, санкции, возмещение ущерба</t>
  </si>
  <si>
    <t>240 1 16 07010 10 0000 140</t>
  </si>
  <si>
    <t>Штрафы, неустойки, пени, уплаченные в случае просрочки исполнения поставщиком (подрядчиком, исполнителем) обязательств, предусмотренных муниципальным контрактом, заключенным муниципальным органом, казенным учреждением сельского поселения</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</si>
</sst>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
    <numFmt numFmtId="165" formatCode="00\.00\.00"/>
  </numFmts>
  <fonts count="20" x14ac:knownFonts="1">
    <font>
      <sz val="10"/>
      <name val="Arial"/>
      <family val="2"/>
      <charset val="204"/>
    </font>
    <font>
      <sz val="11"/>
      <color theme="1"/>
      <name val="Calibri"/>
      <family val="2"/>
      <charset val="204"/>
      <scheme val="minor"/>
    </font>
    <font>
      <sz val="11"/>
      <color theme="1"/>
      <name val="Calibri"/>
      <family val="2"/>
      <charset val="204"/>
      <scheme val="minor"/>
    </font>
    <font>
      <sz val="10"/>
      <name val="Arial"/>
      <family val="2"/>
      <charset val="204"/>
    </font>
    <font>
      <sz val="12"/>
      <name val="Times New Roman"/>
      <family val="1"/>
      <charset val="204"/>
    </font>
    <font>
      <b/>
      <sz val="12"/>
      <name val="Times New Roman"/>
      <family val="1"/>
      <charset val="204"/>
    </font>
    <font>
      <b/>
      <sz val="11"/>
      <name val="Times New Roman"/>
      <family val="1"/>
      <charset val="204"/>
    </font>
    <font>
      <sz val="14"/>
      <name val="Arial"/>
      <family val="2"/>
      <charset val="204"/>
    </font>
    <font>
      <sz val="12"/>
      <name val="Arial"/>
      <family val="2"/>
      <charset val="204"/>
    </font>
    <font>
      <sz val="10"/>
      <name val="Times New Roman"/>
      <family val="1"/>
      <charset val="204"/>
    </font>
    <font>
      <b/>
      <sz val="10"/>
      <name val="Times New Roman"/>
      <family val="1"/>
      <charset val="204"/>
    </font>
    <font>
      <sz val="10"/>
      <color indexed="8"/>
      <name val="Times New Roman"/>
      <family val="1"/>
      <charset val="204"/>
    </font>
    <font>
      <b/>
      <sz val="10"/>
      <color theme="1"/>
      <name val="Times New Roman"/>
      <family val="1"/>
      <charset val="204"/>
    </font>
    <font>
      <sz val="10"/>
      <color theme="1"/>
      <name val="Times New Roman"/>
      <family val="1"/>
      <charset val="204"/>
    </font>
    <font>
      <b/>
      <sz val="10"/>
      <color indexed="8"/>
      <name val="Times New Roman"/>
      <family val="1"/>
      <charset val="204"/>
    </font>
    <font>
      <b/>
      <sz val="10"/>
      <name val="Times New Roman CYR"/>
      <family val="1"/>
      <charset val="204"/>
    </font>
    <font>
      <sz val="10"/>
      <name val="Times New Roman CYR"/>
      <family val="1"/>
      <charset val="204"/>
    </font>
    <font>
      <sz val="10"/>
      <color indexed="10"/>
      <name val="Times New Roman"/>
      <family val="1"/>
      <charset val="204"/>
    </font>
    <font>
      <i/>
      <sz val="10"/>
      <name val="Times New Roman"/>
      <family val="1"/>
      <charset val="204"/>
    </font>
    <font>
      <b/>
      <sz val="11"/>
      <color theme="1"/>
      <name val="Times New Roman"/>
      <family val="1"/>
      <charset val="204"/>
    </font>
  </fonts>
  <fills count="2">
    <fill>
      <patternFill patternType="none"/>
    </fill>
    <fill>
      <patternFill patternType="gray125"/>
    </fill>
  </fills>
  <borders count="20">
    <border>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64"/>
      </left>
      <right style="thin">
        <color indexed="64"/>
      </right>
      <top style="thin">
        <color indexed="64"/>
      </top>
      <bottom style="thin">
        <color indexed="64"/>
      </bottom>
      <diagonal/>
    </border>
    <border>
      <left style="thin">
        <color indexed="8"/>
      </left>
      <right style="thin">
        <color indexed="8"/>
      </right>
      <top/>
      <bottom style="thin">
        <color indexed="8"/>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diagonal/>
    </border>
    <border>
      <left style="thin">
        <color indexed="8"/>
      </left>
      <right style="thin">
        <color indexed="8"/>
      </right>
      <top/>
      <bottom/>
      <diagonal/>
    </border>
    <border>
      <left style="thin">
        <color indexed="8"/>
      </left>
      <right/>
      <top/>
      <bottom/>
      <diagonal/>
    </border>
    <border>
      <left style="thin">
        <color indexed="8"/>
      </left>
      <right/>
      <top style="thin">
        <color indexed="8"/>
      </top>
      <bottom/>
      <diagonal/>
    </border>
    <border>
      <left/>
      <right/>
      <top/>
      <bottom style="thin">
        <color indexed="8"/>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bottom/>
      <diagonal/>
    </border>
    <border>
      <left style="thin">
        <color indexed="64"/>
      </left>
      <right/>
      <top/>
      <bottom style="thin">
        <color indexed="64"/>
      </bottom>
      <diagonal/>
    </border>
    <border>
      <left style="thin">
        <color indexed="64"/>
      </left>
      <right style="thin">
        <color indexed="64"/>
      </right>
      <top/>
      <bottom/>
      <diagonal/>
    </border>
  </borders>
  <cellStyleXfs count="5">
    <xf numFmtId="0" fontId="0" fillId="0" borderId="0"/>
    <xf numFmtId="0" fontId="3" fillId="0" borderId="0"/>
    <xf numFmtId="0" fontId="3" fillId="0" borderId="0"/>
    <xf numFmtId="0" fontId="2" fillId="0" borderId="0"/>
    <xf numFmtId="0" fontId="1" fillId="0" borderId="0"/>
  </cellStyleXfs>
  <cellXfs count="231">
    <xf numFmtId="0" fontId="0" fillId="0" borderId="0" xfId="0"/>
    <xf numFmtId="0" fontId="6" fillId="0" borderId="0" xfId="0" applyFont="1" applyAlignment="1">
      <alignment horizontal="center"/>
    </xf>
    <xf numFmtId="0" fontId="7" fillId="0" borderId="0" xfId="0" applyFont="1"/>
    <xf numFmtId="0" fontId="8" fillId="0" borderId="0" xfId="0" applyFont="1"/>
    <xf numFmtId="0" fontId="4" fillId="0" borderId="0" xfId="0" applyFont="1"/>
    <xf numFmtId="164" fontId="5" fillId="0" borderId="0" xfId="0" applyNumberFormat="1" applyFont="1" applyFill="1" applyAlignment="1">
      <alignment horizontal="center" vertical="center" wrapText="1"/>
    </xf>
    <xf numFmtId="0" fontId="9" fillId="0" borderId="0" xfId="0" applyFont="1" applyAlignment="1">
      <alignment horizontal="center"/>
    </xf>
    <xf numFmtId="0" fontId="9" fillId="0" borderId="0" xfId="0" applyFont="1" applyAlignment="1">
      <alignment horizontal="right"/>
    </xf>
    <xf numFmtId="0" fontId="3" fillId="0" borderId="0" xfId="1" applyFill="1"/>
    <xf numFmtId="0" fontId="9" fillId="0" borderId="0" xfId="1" applyFont="1" applyFill="1" applyAlignment="1">
      <alignment wrapText="1"/>
    </xf>
    <xf numFmtId="0" fontId="4" fillId="0" borderId="0" xfId="0" applyFont="1" applyBorder="1" applyAlignment="1"/>
    <xf numFmtId="0" fontId="4" fillId="0" borderId="0" xfId="0" applyFont="1" applyAlignment="1"/>
    <xf numFmtId="0" fontId="9" fillId="0" borderId="0" xfId="0" applyFont="1"/>
    <xf numFmtId="0" fontId="9" fillId="0" borderId="1" xfId="0" applyFont="1" applyBorder="1" applyAlignment="1">
      <alignment vertical="top" wrapText="1"/>
    </xf>
    <xf numFmtId="0" fontId="9" fillId="0" borderId="1" xfId="0" applyFont="1" applyBorder="1" applyAlignment="1">
      <alignment horizontal="center" wrapText="1"/>
    </xf>
    <xf numFmtId="0" fontId="9" fillId="0" borderId="0" xfId="0" applyFont="1" applyBorder="1" applyAlignment="1">
      <alignment horizontal="right"/>
    </xf>
    <xf numFmtId="0" fontId="10" fillId="0" borderId="0" xfId="0" applyFont="1" applyAlignment="1">
      <alignment horizontal="center"/>
    </xf>
    <xf numFmtId="0" fontId="9" fillId="0" borderId="0" xfId="0" applyFont="1" applyBorder="1"/>
    <xf numFmtId="0" fontId="9" fillId="0" borderId="0" xfId="0" applyFont="1" applyBorder="1" applyAlignment="1">
      <alignment horizontal="center" wrapText="1"/>
    </xf>
    <xf numFmtId="0" fontId="10" fillId="0" borderId="1" xfId="0" applyFont="1" applyBorder="1" applyAlignment="1">
      <alignment horizontal="left" wrapText="1"/>
    </xf>
    <xf numFmtId="4" fontId="12" fillId="0" borderId="1" xfId="0" applyNumberFormat="1" applyFont="1" applyBorder="1" applyAlignment="1">
      <alignment horizontal="right" wrapText="1"/>
    </xf>
    <xf numFmtId="0" fontId="9" fillId="0" borderId="1" xfId="0" applyFont="1" applyBorder="1" applyAlignment="1">
      <alignment horizontal="left" wrapText="1"/>
    </xf>
    <xf numFmtId="4" fontId="13" fillId="0" borderId="1" xfId="0" applyNumberFormat="1" applyFont="1" applyBorder="1" applyAlignment="1">
      <alignment horizontal="right" wrapText="1"/>
    </xf>
    <xf numFmtId="0" fontId="9" fillId="0" borderId="1" xfId="0" applyFont="1" applyFill="1" applyBorder="1" applyAlignment="1">
      <alignment horizontal="left" wrapText="1"/>
    </xf>
    <xf numFmtId="0" fontId="10" fillId="0" borderId="2" xfId="0" applyFont="1" applyBorder="1" applyAlignment="1">
      <alignment horizontal="left" wrapText="1"/>
    </xf>
    <xf numFmtId="4" fontId="12" fillId="0" borderId="2" xfId="0" applyNumberFormat="1" applyFont="1" applyBorder="1" applyAlignment="1">
      <alignment horizontal="right" wrapText="1"/>
    </xf>
    <xf numFmtId="0" fontId="9" fillId="0" borderId="3" xfId="0" applyFont="1" applyBorder="1" applyAlignment="1">
      <alignment horizontal="center" wrapText="1"/>
    </xf>
    <xf numFmtId="0" fontId="9" fillId="0" borderId="3" xfId="0" applyFont="1" applyBorder="1" applyAlignment="1">
      <alignment horizontal="justify" vertical="top" wrapText="1"/>
    </xf>
    <xf numFmtId="4" fontId="13" fillId="0" borderId="3" xfId="0" applyNumberFormat="1" applyFont="1" applyBorder="1" applyAlignment="1">
      <alignment horizontal="right" wrapText="1"/>
    </xf>
    <xf numFmtId="0" fontId="10" fillId="0" borderId="3" xfId="0" applyFont="1" applyBorder="1" applyAlignment="1">
      <alignment horizontal="left" wrapText="1"/>
    </xf>
    <xf numFmtId="4" fontId="12" fillId="0" borderId="3" xfId="0" applyNumberFormat="1" applyFont="1" applyBorder="1" applyAlignment="1">
      <alignment horizontal="right" wrapText="1"/>
    </xf>
    <xf numFmtId="0" fontId="9" fillId="0" borderId="4" xfId="0" applyFont="1" applyBorder="1" applyAlignment="1">
      <alignment horizontal="left" wrapText="1"/>
    </xf>
    <xf numFmtId="4" fontId="13" fillId="0" borderId="4" xfId="0" applyNumberFormat="1" applyFont="1" applyBorder="1" applyAlignment="1">
      <alignment horizontal="right" wrapText="1"/>
    </xf>
    <xf numFmtId="0" fontId="9" fillId="0" borderId="3" xfId="0" applyFont="1" applyBorder="1" applyAlignment="1">
      <alignment wrapText="1"/>
    </xf>
    <xf numFmtId="4" fontId="13" fillId="0" borderId="5" xfId="0" applyNumberFormat="1" applyFont="1" applyBorder="1" applyAlignment="1">
      <alignment horizontal="right" wrapText="1"/>
    </xf>
    <xf numFmtId="0" fontId="0" fillId="0" borderId="0" xfId="0" applyFont="1"/>
    <xf numFmtId="0" fontId="0" fillId="0" borderId="0" xfId="0" applyFont="1" applyBorder="1"/>
    <xf numFmtId="0" fontId="10" fillId="0" borderId="3" xfId="0" applyFont="1" applyFill="1" applyBorder="1" applyAlignment="1">
      <alignment horizontal="left" wrapText="1"/>
    </xf>
    <xf numFmtId="0" fontId="9" fillId="0" borderId="3" xfId="0" applyFont="1" applyFill="1" applyBorder="1" applyAlignment="1">
      <alignment horizontal="left" wrapText="1"/>
    </xf>
    <xf numFmtId="4" fontId="13" fillId="0" borderId="3" xfId="0" applyNumberFormat="1" applyFont="1" applyFill="1" applyBorder="1" applyAlignment="1">
      <alignment horizontal="right" wrapText="1"/>
    </xf>
    <xf numFmtId="164" fontId="10" fillId="0" borderId="0" xfId="0" applyNumberFormat="1" applyFont="1" applyFill="1" applyAlignment="1">
      <alignment horizontal="center" vertical="center" wrapText="1"/>
    </xf>
    <xf numFmtId="164" fontId="9" fillId="0" borderId="0" xfId="0" applyNumberFormat="1" applyFont="1" applyFill="1" applyAlignment="1">
      <alignment horizontal="center" vertical="center" wrapText="1"/>
    </xf>
    <xf numFmtId="49" fontId="9" fillId="0" borderId="1" xfId="0" applyNumberFormat="1" applyFont="1" applyFill="1" applyBorder="1" applyAlignment="1">
      <alignment horizontal="center" vertical="center" wrapText="1"/>
    </xf>
    <xf numFmtId="0" fontId="10" fillId="0" borderId="1" xfId="0" applyFont="1" applyBorder="1" applyAlignment="1">
      <alignment vertical="top" wrapText="1"/>
    </xf>
    <xf numFmtId="4" fontId="12" fillId="0" borderId="1" xfId="0" applyNumberFormat="1" applyFont="1" applyBorder="1" applyAlignment="1">
      <alignment horizontal="right" vertical="top" wrapText="1"/>
    </xf>
    <xf numFmtId="4" fontId="13" fillId="0" borderId="1" xfId="0" applyNumberFormat="1" applyFont="1" applyBorder="1" applyAlignment="1">
      <alignment horizontal="right" vertical="top" wrapText="1"/>
    </xf>
    <xf numFmtId="0" fontId="9" fillId="0" borderId="1" xfId="0" applyFont="1" applyBorder="1" applyAlignment="1">
      <alignment horizontal="justify" vertical="center" wrapText="1"/>
    </xf>
    <xf numFmtId="0" fontId="11" fillId="0" borderId="1" xfId="0" applyFont="1" applyBorder="1" applyAlignment="1">
      <alignment vertical="top" wrapText="1"/>
    </xf>
    <xf numFmtId="0" fontId="14" fillId="0" borderId="1" xfId="0" applyFont="1" applyBorder="1" applyAlignment="1">
      <alignment vertical="top" wrapText="1"/>
    </xf>
    <xf numFmtId="164" fontId="15" fillId="0" borderId="0" xfId="0" applyNumberFormat="1" applyFont="1" applyFill="1" applyAlignment="1">
      <alignment horizontal="center" vertical="center" wrapText="1"/>
    </xf>
    <xf numFmtId="164" fontId="16" fillId="0" borderId="0" xfId="0" applyNumberFormat="1" applyFont="1" applyFill="1" applyAlignment="1">
      <alignment horizontal="center" vertical="center" wrapText="1"/>
    </xf>
    <xf numFmtId="3" fontId="9" fillId="0" borderId="1" xfId="0" applyNumberFormat="1" applyFont="1" applyFill="1" applyBorder="1" applyAlignment="1">
      <alignment horizontal="center" vertical="center" wrapText="1"/>
    </xf>
    <xf numFmtId="0" fontId="9" fillId="0" borderId="1" xfId="0" applyFont="1" applyBorder="1" applyAlignment="1">
      <alignment horizontal="center" vertical="center"/>
    </xf>
    <xf numFmtId="0" fontId="10" fillId="0" borderId="1" xfId="0" applyFont="1" applyBorder="1" applyAlignment="1">
      <alignment horizontal="justify" vertical="center" wrapText="1"/>
    </xf>
    <xf numFmtId="49" fontId="10" fillId="0" borderId="1" xfId="0" applyNumberFormat="1" applyFont="1" applyBorder="1" applyAlignment="1">
      <alignment horizontal="center" vertical="top" wrapText="1"/>
    </xf>
    <xf numFmtId="4" fontId="10" fillId="0" borderId="1" xfId="0" applyNumberFormat="1" applyFont="1" applyBorder="1"/>
    <xf numFmtId="49" fontId="9" fillId="0" borderId="1" xfId="0" applyNumberFormat="1" applyFont="1" applyBorder="1" applyAlignment="1">
      <alignment horizontal="center" vertical="top" wrapText="1"/>
    </xf>
    <xf numFmtId="4" fontId="9" fillId="0" borderId="1" xfId="0" applyNumberFormat="1" applyFont="1" applyBorder="1"/>
    <xf numFmtId="49" fontId="17" fillId="0" borderId="1" xfId="0" applyNumberFormat="1" applyFont="1" applyBorder="1" applyAlignment="1">
      <alignment horizontal="center" vertical="top" wrapText="1"/>
    </xf>
    <xf numFmtId="0" fontId="9" fillId="0" borderId="1" xfId="0" applyFont="1" applyBorder="1"/>
    <xf numFmtId="49" fontId="9" fillId="0" borderId="2" xfId="0" applyNumberFormat="1" applyFont="1" applyBorder="1" applyAlignment="1">
      <alignment horizontal="center" vertical="top" wrapText="1"/>
    </xf>
    <xf numFmtId="4" fontId="9" fillId="0" borderId="2" xfId="0" applyNumberFormat="1" applyFont="1" applyBorder="1"/>
    <xf numFmtId="0" fontId="9" fillId="0" borderId="2" xfId="0" applyFont="1" applyBorder="1" applyAlignment="1">
      <alignment horizontal="justify" vertical="center" wrapText="1"/>
    </xf>
    <xf numFmtId="0" fontId="9" fillId="0" borderId="13" xfId="0" applyFont="1" applyBorder="1"/>
    <xf numFmtId="49" fontId="9" fillId="0" borderId="6" xfId="0" applyNumberFormat="1" applyFont="1" applyBorder="1" applyAlignment="1">
      <alignment horizontal="center" vertical="top" wrapText="1"/>
    </xf>
    <xf numFmtId="4" fontId="9" fillId="0" borderId="6" xfId="0" applyNumberFormat="1" applyFont="1" applyBorder="1"/>
    <xf numFmtId="0" fontId="9" fillId="0" borderId="3" xfId="0" applyFont="1" applyBorder="1" applyAlignment="1">
      <alignment horizontal="justify" vertical="center" wrapText="1"/>
    </xf>
    <xf numFmtId="49" fontId="9" fillId="0" borderId="3" xfId="0" applyNumberFormat="1" applyFont="1" applyBorder="1" applyAlignment="1">
      <alignment horizontal="center" vertical="top" wrapText="1"/>
    </xf>
    <xf numFmtId="0" fontId="9" fillId="0" borderId="3" xfId="0" applyFont="1" applyBorder="1"/>
    <xf numFmtId="4" fontId="9" fillId="0" borderId="3" xfId="0" applyNumberFormat="1" applyFont="1" applyBorder="1"/>
    <xf numFmtId="0" fontId="10" fillId="0" borderId="4" xfId="0" applyFont="1" applyBorder="1" applyAlignment="1">
      <alignment horizontal="justify" vertical="center" wrapText="1"/>
    </xf>
    <xf numFmtId="49" fontId="10" fillId="0" borderId="4" xfId="0" applyNumberFormat="1" applyFont="1" applyBorder="1" applyAlignment="1">
      <alignment horizontal="center" vertical="top" wrapText="1"/>
    </xf>
    <xf numFmtId="4" fontId="10" fillId="0" borderId="4" xfId="0" applyNumberFormat="1" applyFont="1" applyBorder="1"/>
    <xf numFmtId="49" fontId="10" fillId="0" borderId="2" xfId="0" applyNumberFormat="1" applyFont="1" applyBorder="1" applyAlignment="1">
      <alignment horizontal="center" vertical="top" wrapText="1"/>
    </xf>
    <xf numFmtId="0" fontId="10" fillId="0" borderId="2" xfId="0" applyFont="1" applyBorder="1" applyAlignment="1">
      <alignment horizontal="justify" vertical="center" wrapText="1"/>
    </xf>
    <xf numFmtId="4" fontId="10" fillId="0" borderId="2" xfId="0" applyNumberFormat="1" applyFont="1" applyBorder="1"/>
    <xf numFmtId="49" fontId="9" fillId="0" borderId="10" xfId="0" applyNumberFormat="1" applyFont="1" applyBorder="1" applyAlignment="1">
      <alignment horizontal="center" vertical="top" wrapText="1"/>
    </xf>
    <xf numFmtId="49" fontId="9" fillId="0" borderId="8" xfId="0" applyNumberFormat="1" applyFont="1" applyBorder="1" applyAlignment="1">
      <alignment horizontal="center" vertical="top" wrapText="1"/>
    </xf>
    <xf numFmtId="49" fontId="18" fillId="0" borderId="2" xfId="0" applyNumberFormat="1" applyFont="1" applyBorder="1" applyAlignment="1">
      <alignment horizontal="center" vertical="top" wrapText="1"/>
    </xf>
    <xf numFmtId="49" fontId="18" fillId="0" borderId="1" xfId="0" applyNumberFormat="1" applyFont="1" applyBorder="1" applyAlignment="1">
      <alignment horizontal="center" vertical="top" wrapText="1"/>
    </xf>
    <xf numFmtId="0" fontId="10" fillId="0" borderId="3" xfId="0" applyFont="1" applyBorder="1" applyAlignment="1">
      <alignment horizontal="justify" vertical="center" wrapText="1"/>
    </xf>
    <xf numFmtId="49" fontId="10" fillId="0" borderId="3" xfId="0" applyNumberFormat="1" applyFont="1" applyBorder="1" applyAlignment="1">
      <alignment horizontal="center" vertical="top" wrapText="1"/>
    </xf>
    <xf numFmtId="4" fontId="10" fillId="0" borderId="3" xfId="0" applyNumberFormat="1" applyFont="1" applyBorder="1"/>
    <xf numFmtId="49" fontId="10" fillId="0" borderId="7" xfId="0" applyNumberFormat="1" applyFont="1" applyBorder="1" applyAlignment="1">
      <alignment horizontal="center" vertical="top" wrapText="1"/>
    </xf>
    <xf numFmtId="4" fontId="9" fillId="0" borderId="3" xfId="0" applyNumberFormat="1" applyFont="1" applyBorder="1" applyAlignment="1">
      <alignment horizontal="right"/>
    </xf>
    <xf numFmtId="4" fontId="9" fillId="0" borderId="3" xfId="0" applyNumberFormat="1" applyFont="1" applyBorder="1" applyAlignment="1">
      <alignment horizontal="right" wrapText="1"/>
    </xf>
    <xf numFmtId="0" fontId="9" fillId="0" borderId="11" xfId="0" applyFont="1" applyFill="1" applyBorder="1" applyAlignment="1">
      <alignment horizontal="justify" vertical="center" wrapText="1"/>
    </xf>
    <xf numFmtId="49" fontId="10" fillId="0" borderId="11" xfId="0" applyNumberFormat="1" applyFont="1" applyFill="1" applyBorder="1" applyAlignment="1">
      <alignment horizontal="center" vertical="top" wrapText="1"/>
    </xf>
    <xf numFmtId="49" fontId="9" fillId="0" borderId="11" xfId="0" applyNumberFormat="1" applyFont="1" applyFill="1" applyBorder="1" applyAlignment="1">
      <alignment horizontal="center" vertical="top" wrapText="1"/>
    </xf>
    <xf numFmtId="4" fontId="9" fillId="0" borderId="11" xfId="0" applyNumberFormat="1" applyFont="1" applyFill="1" applyBorder="1"/>
    <xf numFmtId="0" fontId="9" fillId="0" borderId="1" xfId="0" applyFont="1" applyFill="1" applyBorder="1" applyAlignment="1">
      <alignment horizontal="justify" vertical="center" wrapText="1"/>
    </xf>
    <xf numFmtId="49" fontId="10" fillId="0" borderId="1" xfId="0" applyNumberFormat="1" applyFont="1" applyFill="1" applyBorder="1" applyAlignment="1">
      <alignment horizontal="center" vertical="top" wrapText="1"/>
    </xf>
    <xf numFmtId="49" fontId="9" fillId="0" borderId="1" xfId="0" applyNumberFormat="1" applyFont="1" applyFill="1" applyBorder="1" applyAlignment="1">
      <alignment horizontal="center" vertical="top" wrapText="1"/>
    </xf>
    <xf numFmtId="4" fontId="9" fillId="0" borderId="1" xfId="0" applyNumberFormat="1" applyFont="1" applyFill="1" applyBorder="1"/>
    <xf numFmtId="0" fontId="9" fillId="0" borderId="2" xfId="0" applyFont="1" applyFill="1" applyBorder="1" applyAlignment="1">
      <alignment horizontal="justify" vertical="center" wrapText="1"/>
    </xf>
    <xf numFmtId="49" fontId="10" fillId="0" borderId="2" xfId="0" applyNumberFormat="1" applyFont="1" applyFill="1" applyBorder="1" applyAlignment="1">
      <alignment horizontal="center" vertical="top" wrapText="1"/>
    </xf>
    <xf numFmtId="49" fontId="9" fillId="0" borderId="2" xfId="0" applyNumberFormat="1" applyFont="1" applyFill="1" applyBorder="1" applyAlignment="1">
      <alignment horizontal="center" vertical="top" wrapText="1"/>
    </xf>
    <xf numFmtId="4" fontId="9" fillId="0" borderId="2" xfId="0" applyNumberFormat="1" applyFont="1" applyFill="1" applyBorder="1"/>
    <xf numFmtId="4" fontId="10" fillId="0" borderId="5" xfId="0" applyNumberFormat="1" applyFont="1" applyBorder="1"/>
    <xf numFmtId="0" fontId="9" fillId="0" borderId="11" xfId="0" applyFont="1" applyBorder="1" applyAlignment="1">
      <alignment horizontal="justify" vertical="center" wrapText="1"/>
    </xf>
    <xf numFmtId="49" fontId="10" fillId="0" borderId="6" xfId="0" applyNumberFormat="1" applyFont="1" applyBorder="1" applyAlignment="1">
      <alignment horizontal="center" vertical="top" wrapText="1"/>
    </xf>
    <xf numFmtId="49" fontId="9" fillId="0" borderId="12" xfId="0" applyNumberFormat="1" applyFont="1" applyBorder="1" applyAlignment="1">
      <alignment horizontal="center" wrapText="1"/>
    </xf>
    <xf numFmtId="49" fontId="9" fillId="0" borderId="3" xfId="0" applyNumberFormat="1" applyFont="1" applyBorder="1" applyAlignment="1">
      <alignment horizontal="center" wrapText="1"/>
    </xf>
    <xf numFmtId="0" fontId="9" fillId="0" borderId="4" xfId="0" applyFont="1" applyBorder="1" applyAlignment="1">
      <alignment horizontal="justify" vertical="center" wrapText="1"/>
    </xf>
    <xf numFmtId="0" fontId="9" fillId="0" borderId="0" xfId="0" applyFont="1" applyBorder="1" applyAlignment="1">
      <alignment horizontal="justify" vertical="center" wrapText="1"/>
    </xf>
    <xf numFmtId="49" fontId="9" fillId="0" borderId="4" xfId="0" applyNumberFormat="1" applyFont="1" applyBorder="1" applyAlignment="1">
      <alignment horizontal="center" vertical="top" wrapText="1"/>
    </xf>
    <xf numFmtId="49" fontId="9" fillId="0" borderId="1" xfId="0" applyNumberFormat="1" applyFont="1" applyBorder="1" applyAlignment="1">
      <alignment horizontal="center" wrapText="1"/>
    </xf>
    <xf numFmtId="49" fontId="9" fillId="0" borderId="3" xfId="0" applyNumberFormat="1" applyFont="1" applyBorder="1" applyAlignment="1">
      <alignment horizontal="right" wrapText="1"/>
    </xf>
    <xf numFmtId="49" fontId="9" fillId="0" borderId="4" xfId="0" applyNumberFormat="1" applyFont="1" applyBorder="1" applyAlignment="1">
      <alignment horizontal="right" wrapText="1"/>
    </xf>
    <xf numFmtId="49" fontId="9" fillId="0" borderId="4" xfId="0" applyNumberFormat="1" applyFont="1" applyBorder="1" applyAlignment="1">
      <alignment horizontal="center" wrapText="1"/>
    </xf>
    <xf numFmtId="4" fontId="9" fillId="0" borderId="4" xfId="0" applyNumberFormat="1" applyFont="1" applyBorder="1"/>
    <xf numFmtId="49" fontId="9" fillId="0" borderId="1" xfId="0" applyNumberFormat="1" applyFont="1" applyBorder="1" applyAlignment="1">
      <alignment vertical="top" wrapText="1"/>
    </xf>
    <xf numFmtId="49" fontId="9" fillId="0" borderId="2" xfId="0" applyNumberFormat="1" applyFont="1" applyBorder="1" applyAlignment="1">
      <alignment vertical="top" wrapText="1"/>
    </xf>
    <xf numFmtId="49" fontId="10" fillId="0" borderId="8" xfId="0" applyNumberFormat="1" applyFont="1" applyBorder="1" applyAlignment="1">
      <alignment horizontal="center" vertical="top" wrapText="1"/>
    </xf>
    <xf numFmtId="49" fontId="10" fillId="0" borderId="1" xfId="0" applyNumberFormat="1" applyFont="1" applyBorder="1" applyAlignment="1">
      <alignment horizontal="justify" vertical="top" wrapText="1"/>
    </xf>
    <xf numFmtId="49" fontId="10" fillId="0" borderId="1" xfId="0" applyNumberFormat="1" applyFont="1" applyBorder="1" applyAlignment="1">
      <alignment horizontal="center" wrapText="1"/>
    </xf>
    <xf numFmtId="49" fontId="10" fillId="0" borderId="2" xfId="0" applyNumberFormat="1" applyFont="1" applyBorder="1" applyAlignment="1">
      <alignment horizontal="justify" vertical="top" wrapText="1"/>
    </xf>
    <xf numFmtId="49" fontId="10" fillId="0" borderId="2" xfId="0" applyNumberFormat="1" applyFont="1" applyBorder="1" applyAlignment="1">
      <alignment horizontal="center" wrapText="1"/>
    </xf>
    <xf numFmtId="49" fontId="9" fillId="0" borderId="1" xfId="0" applyNumberFormat="1" applyFont="1" applyBorder="1" applyAlignment="1">
      <alignment horizontal="justify" vertical="top" wrapText="1"/>
    </xf>
    <xf numFmtId="0" fontId="10" fillId="0" borderId="1" xfId="0" applyFont="1" applyBorder="1" applyAlignment="1">
      <alignment wrapText="1"/>
    </xf>
    <xf numFmtId="0" fontId="10" fillId="0" borderId="0" xfId="0" applyFont="1" applyAlignment="1">
      <alignment horizontal="center" wrapText="1"/>
    </xf>
    <xf numFmtId="0" fontId="10" fillId="0" borderId="1" xfId="0" applyFont="1" applyBorder="1" applyAlignment="1">
      <alignment horizontal="center" wrapText="1"/>
    </xf>
    <xf numFmtId="0" fontId="10" fillId="0" borderId="1" xfId="0" applyFont="1" applyBorder="1" applyAlignment="1">
      <alignment horizontal="center" vertical="top" wrapText="1"/>
    </xf>
    <xf numFmtId="0" fontId="9" fillId="0" borderId="3" xfId="0" applyFont="1" applyBorder="1" applyAlignment="1">
      <alignment horizontal="left" vertical="center" wrapText="1"/>
    </xf>
    <xf numFmtId="4" fontId="9" fillId="0" borderId="3" xfId="0" applyNumberFormat="1" applyFont="1" applyBorder="1" applyAlignment="1">
      <alignment horizontal="center" vertical="center" wrapText="1"/>
    </xf>
    <xf numFmtId="4" fontId="10" fillId="0" borderId="3" xfId="0" applyNumberFormat="1" applyFont="1" applyBorder="1" applyAlignment="1">
      <alignment horizontal="center" vertical="center" wrapText="1"/>
    </xf>
    <xf numFmtId="0" fontId="10" fillId="0" borderId="0" xfId="0" applyFont="1" applyBorder="1" applyAlignment="1">
      <alignment horizontal="center"/>
    </xf>
    <xf numFmtId="0" fontId="9" fillId="0" borderId="0" xfId="0" applyFont="1" applyBorder="1" applyAlignment="1">
      <alignment horizontal="center"/>
    </xf>
    <xf numFmtId="0" fontId="0" fillId="0" borderId="0" xfId="0" applyBorder="1"/>
    <xf numFmtId="0" fontId="9" fillId="0" borderId="3" xfId="0" applyFont="1" applyBorder="1" applyAlignment="1">
      <alignment horizontal="center" vertical="center" wrapText="1"/>
    </xf>
    <xf numFmtId="0" fontId="9" fillId="0" borderId="3" xfId="0" applyFont="1" applyBorder="1" applyAlignment="1">
      <alignment vertical="top" wrapText="1"/>
    </xf>
    <xf numFmtId="4" fontId="9" fillId="0" borderId="3" xfId="0" applyNumberFormat="1" applyFont="1" applyBorder="1" applyAlignment="1">
      <alignment horizontal="center" wrapText="1"/>
    </xf>
    <xf numFmtId="0" fontId="10" fillId="0" borderId="0" xfId="0" applyFont="1" applyBorder="1" applyAlignment="1">
      <alignment horizontal="center" wrapText="1"/>
    </xf>
    <xf numFmtId="4" fontId="10" fillId="0" borderId="3" xfId="0" applyNumberFormat="1" applyFont="1" applyBorder="1" applyAlignment="1">
      <alignment horizontal="right" vertical="center" wrapText="1"/>
    </xf>
    <xf numFmtId="0" fontId="0" fillId="0" borderId="0" xfId="1" applyFont="1" applyFill="1" applyProtection="1">
      <protection hidden="1"/>
    </xf>
    <xf numFmtId="0" fontId="0" fillId="0" borderId="0" xfId="1" applyFont="1" applyFill="1"/>
    <xf numFmtId="0" fontId="9" fillId="0" borderId="0" xfId="1" applyFont="1" applyFill="1" applyProtection="1">
      <protection hidden="1"/>
    </xf>
    <xf numFmtId="0" fontId="9" fillId="0" borderId="6" xfId="1" applyFont="1" applyFill="1" applyBorder="1" applyProtection="1">
      <protection hidden="1"/>
    </xf>
    <xf numFmtId="0" fontId="9" fillId="0" borderId="16" xfId="1" applyFont="1" applyFill="1" applyBorder="1" applyProtection="1">
      <protection hidden="1"/>
    </xf>
    <xf numFmtId="0" fontId="9" fillId="0" borderId="3" xfId="1" applyFont="1" applyFill="1" applyBorder="1" applyAlignment="1" applyProtection="1">
      <alignment horizontal="center" vertical="center" wrapText="1"/>
      <protection hidden="1"/>
    </xf>
    <xf numFmtId="0" fontId="9" fillId="0" borderId="3" xfId="1" applyNumberFormat="1" applyFont="1" applyFill="1" applyBorder="1" applyAlignment="1" applyProtection="1">
      <alignment horizontal="center" vertical="center" wrapText="1"/>
      <protection hidden="1"/>
    </xf>
    <xf numFmtId="0" fontId="0" fillId="0" borderId="3" xfId="1" applyFont="1" applyFill="1" applyBorder="1" applyProtection="1">
      <protection hidden="1"/>
    </xf>
    <xf numFmtId="0" fontId="9" fillId="0" borderId="17" xfId="1" applyFont="1" applyFill="1" applyBorder="1" applyProtection="1">
      <protection hidden="1"/>
    </xf>
    <xf numFmtId="4" fontId="14" fillId="0" borderId="3" xfId="0" applyNumberFormat="1" applyFont="1" applyFill="1" applyBorder="1" applyAlignment="1">
      <alignment horizontal="center" vertical="center"/>
    </xf>
    <xf numFmtId="0" fontId="9" fillId="0" borderId="15" xfId="1" applyNumberFormat="1" applyFont="1" applyFill="1" applyBorder="1" applyAlignment="1" applyProtection="1">
      <alignment horizontal="center" vertical="center"/>
      <protection hidden="1"/>
    </xf>
    <xf numFmtId="165" fontId="9" fillId="0" borderId="3" xfId="1" applyNumberFormat="1" applyFont="1" applyFill="1" applyBorder="1" applyAlignment="1" applyProtection="1">
      <alignment horizontal="center" vertical="center"/>
      <protection hidden="1"/>
    </xf>
    <xf numFmtId="165" fontId="9" fillId="0" borderId="18" xfId="1" applyNumberFormat="1" applyFont="1" applyFill="1" applyBorder="1" applyAlignment="1" applyProtection="1">
      <alignment horizontal="center" vertical="center"/>
      <protection hidden="1"/>
    </xf>
    <xf numFmtId="49" fontId="9" fillId="0" borderId="3" xfId="1" applyNumberFormat="1" applyFont="1" applyFill="1" applyBorder="1" applyAlignment="1" applyProtection="1">
      <alignment horizontal="center" vertical="center"/>
      <protection hidden="1"/>
    </xf>
    <xf numFmtId="4" fontId="11" fillId="0" borderId="3" xfId="0" applyNumberFormat="1" applyFont="1" applyFill="1" applyBorder="1" applyAlignment="1">
      <alignment horizontal="center"/>
    </xf>
    <xf numFmtId="0" fontId="9" fillId="0" borderId="7" xfId="1" applyNumberFormat="1" applyFont="1" applyFill="1" applyBorder="1" applyAlignment="1" applyProtection="1">
      <alignment horizontal="center" vertical="center"/>
      <protection hidden="1"/>
    </xf>
    <xf numFmtId="0" fontId="9" fillId="0" borderId="18" xfId="1" applyNumberFormat="1" applyFont="1" applyFill="1" applyBorder="1" applyAlignment="1" applyProtection="1">
      <alignment horizontal="center" vertical="center"/>
      <protection hidden="1"/>
    </xf>
    <xf numFmtId="0" fontId="9" fillId="0" borderId="3" xfId="1" applyNumberFormat="1" applyFont="1" applyFill="1" applyBorder="1" applyAlignment="1" applyProtection="1">
      <alignment horizontal="center" vertical="center"/>
      <protection hidden="1"/>
    </xf>
    <xf numFmtId="0" fontId="9" fillId="0" borderId="2" xfId="0" applyFont="1" applyBorder="1" applyAlignment="1">
      <alignment vertical="top" wrapText="1"/>
    </xf>
    <xf numFmtId="4" fontId="13" fillId="0" borderId="2" xfId="0" applyNumberFormat="1" applyFont="1" applyBorder="1" applyAlignment="1">
      <alignment horizontal="right" vertical="top" wrapText="1"/>
    </xf>
    <xf numFmtId="4" fontId="12" fillId="0" borderId="3" xfId="0" applyNumberFormat="1" applyFont="1" applyBorder="1" applyAlignment="1">
      <alignment horizontal="right" vertical="top" wrapText="1"/>
    </xf>
    <xf numFmtId="4" fontId="10" fillId="0" borderId="3" xfId="0" applyNumberFormat="1" applyFont="1" applyBorder="1" applyAlignment="1">
      <alignment vertical="center" wrapText="1"/>
    </xf>
    <xf numFmtId="0" fontId="9" fillId="0" borderId="1" xfId="0" applyFont="1" applyBorder="1" applyAlignment="1">
      <alignment horizontal="center" vertical="center" wrapText="1"/>
    </xf>
    <xf numFmtId="0" fontId="9" fillId="0" borderId="0" xfId="0" applyFont="1" applyBorder="1" applyAlignment="1">
      <alignment horizontal="right"/>
    </xf>
    <xf numFmtId="0" fontId="9" fillId="0" borderId="3" xfId="0" applyFont="1" applyBorder="1" applyAlignment="1">
      <alignment horizontal="center" vertical="center" wrapText="1"/>
    </xf>
    <xf numFmtId="0" fontId="9" fillId="0" borderId="0" xfId="0" applyFont="1" applyBorder="1" applyAlignment="1"/>
    <xf numFmtId="0" fontId="9" fillId="0" borderId="0" xfId="0" applyFont="1" applyBorder="1" applyAlignment="1">
      <alignment horizontal="left"/>
    </xf>
    <xf numFmtId="0" fontId="10" fillId="0" borderId="9" xfId="0" applyFont="1" applyBorder="1" applyAlignment="1">
      <alignment vertical="top" wrapText="1"/>
    </xf>
    <xf numFmtId="0" fontId="11" fillId="0" borderId="9" xfId="0" applyFont="1" applyBorder="1" applyAlignment="1">
      <alignment vertical="top" wrapText="1"/>
    </xf>
    <xf numFmtId="4" fontId="12" fillId="0" borderId="4" xfId="0" applyNumberFormat="1" applyFont="1" applyBorder="1" applyAlignment="1">
      <alignment horizontal="right" vertical="top" wrapText="1"/>
    </xf>
    <xf numFmtId="4" fontId="13" fillId="0" borderId="3" xfId="0" applyNumberFormat="1" applyFont="1" applyBorder="1" applyAlignment="1">
      <alignment horizontal="right" vertical="top" wrapText="1"/>
    </xf>
    <xf numFmtId="0" fontId="9" fillId="0" borderId="3" xfId="0" applyFont="1" applyBorder="1" applyAlignment="1">
      <alignment horizontal="center" vertical="center" wrapText="1"/>
    </xf>
    <xf numFmtId="49" fontId="9" fillId="0" borderId="3" xfId="0" applyNumberFormat="1" applyFont="1" applyFill="1" applyBorder="1" applyAlignment="1">
      <alignment horizontal="center" vertical="center" wrapText="1"/>
    </xf>
    <xf numFmtId="3" fontId="9" fillId="0" borderId="3" xfId="0" applyNumberFormat="1" applyFont="1" applyFill="1" applyBorder="1" applyAlignment="1">
      <alignment horizontal="center" vertical="center" wrapText="1"/>
    </xf>
    <xf numFmtId="0" fontId="9" fillId="0" borderId="3" xfId="0" applyFont="1" applyBorder="1" applyAlignment="1">
      <alignment horizontal="center" vertical="center"/>
    </xf>
    <xf numFmtId="49" fontId="17" fillId="0" borderId="3" xfId="0" applyNumberFormat="1" applyFont="1" applyBorder="1" applyAlignment="1">
      <alignment horizontal="center" vertical="top" wrapText="1"/>
    </xf>
    <xf numFmtId="49" fontId="18" fillId="0" borderId="3" xfId="0" applyNumberFormat="1" applyFont="1" applyBorder="1" applyAlignment="1">
      <alignment horizontal="center" vertical="top" wrapText="1"/>
    </xf>
    <xf numFmtId="0" fontId="9" fillId="0" borderId="3" xfId="0" applyFont="1" applyFill="1" applyBorder="1" applyAlignment="1">
      <alignment horizontal="justify" vertical="center" wrapText="1"/>
    </xf>
    <xf numFmtId="49" fontId="10" fillId="0" borderId="3" xfId="0" applyNumberFormat="1" applyFont="1" applyFill="1" applyBorder="1" applyAlignment="1">
      <alignment horizontal="center" vertical="top" wrapText="1"/>
    </xf>
    <xf numFmtId="49" fontId="9" fillId="0" borderId="3" xfId="0" applyNumberFormat="1" applyFont="1" applyFill="1" applyBorder="1" applyAlignment="1">
      <alignment horizontal="center" vertical="top" wrapText="1"/>
    </xf>
    <xf numFmtId="4" fontId="9" fillId="0" borderId="3" xfId="0" applyNumberFormat="1" applyFont="1" applyFill="1" applyBorder="1"/>
    <xf numFmtId="49" fontId="9" fillId="0" borderId="3" xfId="0" applyNumberFormat="1" applyFont="1" applyBorder="1" applyAlignment="1">
      <alignment vertical="top" wrapText="1"/>
    </xf>
    <xf numFmtId="4" fontId="13" fillId="0" borderId="19" xfId="0" applyNumberFormat="1" applyFont="1" applyFill="1" applyBorder="1" applyAlignment="1">
      <alignment horizontal="right" wrapText="1"/>
    </xf>
    <xf numFmtId="0" fontId="9" fillId="0" borderId="0" xfId="0" applyFont="1" applyBorder="1" applyAlignment="1">
      <alignment horizontal="right"/>
    </xf>
    <xf numFmtId="0" fontId="9" fillId="0" borderId="15" xfId="1" applyNumberFormat="1" applyFont="1" applyFill="1" applyBorder="1" applyAlignment="1" applyProtection="1">
      <alignment horizontal="center" vertical="center" wrapText="1"/>
      <protection hidden="1"/>
    </xf>
    <xf numFmtId="0" fontId="9" fillId="0" borderId="15" xfId="1" applyNumberFormat="1" applyFont="1" applyFill="1" applyBorder="1" applyAlignment="1" applyProtection="1">
      <alignment horizontal="left" vertical="top" wrapText="1"/>
      <protection hidden="1"/>
    </xf>
    <xf numFmtId="0" fontId="9" fillId="0" borderId="3" xfId="0" applyFont="1" applyBorder="1" applyAlignment="1">
      <alignment horizontal="center" vertical="center" wrapText="1"/>
    </xf>
    <xf numFmtId="0" fontId="10" fillId="0" borderId="3" xfId="0" applyFont="1" applyBorder="1" applyAlignment="1">
      <alignment horizontal="center" vertical="center" wrapText="1"/>
    </xf>
    <xf numFmtId="0" fontId="9" fillId="0" borderId="3" xfId="1" applyNumberFormat="1" applyFont="1" applyFill="1" applyBorder="1" applyAlignment="1" applyProtection="1">
      <alignment horizontal="left" vertical="center" wrapText="1"/>
      <protection hidden="1"/>
    </xf>
    <xf numFmtId="0" fontId="3" fillId="0" borderId="3" xfId="1" applyFill="1" applyBorder="1"/>
    <xf numFmtId="0" fontId="9" fillId="0" borderId="3" xfId="0" applyFont="1" applyBorder="1" applyAlignment="1">
      <alignment horizontal="left" wrapText="1"/>
    </xf>
    <xf numFmtId="0" fontId="9" fillId="0" borderId="3" xfId="0" applyFont="1" applyBorder="1" applyAlignment="1">
      <alignment horizontal="left" wrapText="1"/>
    </xf>
    <xf numFmtId="0" fontId="9" fillId="0" borderId="1" xfId="0" applyFont="1" applyBorder="1" applyAlignment="1">
      <alignment horizontal="center" vertical="center" wrapText="1"/>
    </xf>
    <xf numFmtId="0" fontId="9" fillId="0" borderId="3" xfId="0" applyFont="1" applyBorder="1" applyAlignment="1">
      <alignment horizontal="center" vertical="center" wrapText="1"/>
    </xf>
    <xf numFmtId="0" fontId="9" fillId="0" borderId="3" xfId="0" applyFont="1" applyBorder="1" applyAlignment="1">
      <alignment horizontal="left" wrapText="1"/>
    </xf>
    <xf numFmtId="0" fontId="6" fillId="0" borderId="1" xfId="0" applyFont="1" applyBorder="1" applyAlignment="1">
      <alignment horizontal="left" wrapText="1"/>
    </xf>
    <xf numFmtId="4" fontId="19" fillId="0" borderId="1" xfId="0" applyNumberFormat="1" applyFont="1" applyBorder="1" applyAlignment="1">
      <alignment horizontal="right" wrapText="1"/>
    </xf>
    <xf numFmtId="0" fontId="10" fillId="0" borderId="15" xfId="0" applyFont="1" applyBorder="1" applyAlignment="1">
      <alignment horizontal="left" wrapText="1"/>
    </xf>
    <xf numFmtId="0" fontId="9" fillId="0" borderId="15" xfId="0" applyFont="1" applyBorder="1" applyAlignment="1">
      <alignment horizontal="left" wrapText="1"/>
    </xf>
    <xf numFmtId="4" fontId="13" fillId="0" borderId="2" xfId="0" applyNumberFormat="1" applyFont="1" applyFill="1" applyBorder="1" applyAlignment="1">
      <alignment horizontal="right" wrapText="1"/>
    </xf>
    <xf numFmtId="0" fontId="10" fillId="0" borderId="13" xfId="0" applyFont="1" applyBorder="1" applyAlignment="1">
      <alignment horizontal="left" wrapText="1"/>
    </xf>
    <xf numFmtId="4" fontId="13" fillId="0" borderId="11" xfId="0" applyNumberFormat="1" applyFont="1" applyBorder="1" applyAlignment="1">
      <alignment horizontal="right" wrapText="1"/>
    </xf>
    <xf numFmtId="0" fontId="6" fillId="0" borderId="2" xfId="0" applyFont="1" applyBorder="1" applyAlignment="1">
      <alignment horizontal="left" wrapText="1"/>
    </xf>
    <xf numFmtId="4" fontId="19" fillId="0" borderId="2" xfId="0" applyNumberFormat="1" applyFont="1" applyBorder="1" applyAlignment="1">
      <alignment horizontal="right" wrapText="1"/>
    </xf>
    <xf numFmtId="4" fontId="19" fillId="0" borderId="5" xfId="0" applyNumberFormat="1" applyFont="1" applyBorder="1" applyAlignment="1">
      <alignment horizontal="right" wrapText="1"/>
    </xf>
    <xf numFmtId="0" fontId="9" fillId="0" borderId="2" xfId="0" applyFont="1" applyBorder="1" applyAlignment="1">
      <alignment horizontal="center" vertical="center" wrapText="1"/>
    </xf>
    <xf numFmtId="0" fontId="9" fillId="0" borderId="4" xfId="0" applyFont="1" applyBorder="1" applyAlignment="1">
      <alignment horizontal="center" vertical="center" wrapText="1"/>
    </xf>
    <xf numFmtId="0" fontId="9" fillId="0" borderId="0" xfId="0" applyFont="1" applyBorder="1" applyAlignment="1">
      <alignment horizontal="right"/>
    </xf>
    <xf numFmtId="0" fontId="9" fillId="0" borderId="0" xfId="0" applyFont="1" applyBorder="1"/>
    <xf numFmtId="0" fontId="10" fillId="0" borderId="14" xfId="0" applyFont="1" applyBorder="1" applyAlignment="1">
      <alignment horizontal="center" vertical="center" wrapText="1"/>
    </xf>
    <xf numFmtId="0" fontId="6" fillId="0" borderId="15" xfId="0" applyFont="1" applyBorder="1" applyAlignment="1">
      <alignment horizontal="right" vertical="center" wrapText="1"/>
    </xf>
    <xf numFmtId="0" fontId="6" fillId="0" borderId="5" xfId="0" applyFont="1" applyBorder="1" applyAlignment="1">
      <alignment horizontal="right" vertical="center" wrapText="1"/>
    </xf>
    <xf numFmtId="0" fontId="9" fillId="0" borderId="1" xfId="0" applyFont="1" applyBorder="1" applyAlignment="1">
      <alignment horizontal="center" vertical="center" wrapText="1"/>
    </xf>
    <xf numFmtId="0" fontId="10" fillId="0" borderId="0" xfId="0" applyFont="1" applyBorder="1" applyAlignment="1">
      <alignment horizontal="center" wrapText="1"/>
    </xf>
    <xf numFmtId="0" fontId="10" fillId="0" borderId="0" xfId="0" applyFont="1" applyBorder="1" applyAlignment="1">
      <alignment horizontal="center"/>
    </xf>
    <xf numFmtId="0" fontId="9" fillId="0" borderId="0" xfId="0" applyFont="1" applyAlignment="1">
      <alignment horizontal="right"/>
    </xf>
    <xf numFmtId="0" fontId="9" fillId="0" borderId="6" xfId="0" applyFont="1" applyBorder="1" applyAlignment="1">
      <alignment horizontal="center" vertical="center" wrapText="1"/>
    </xf>
    <xf numFmtId="0" fontId="9" fillId="0" borderId="7"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5" xfId="0" applyFont="1" applyBorder="1" applyAlignment="1">
      <alignment horizontal="center" vertical="center" wrapText="1"/>
    </xf>
    <xf numFmtId="0" fontId="9" fillId="0" borderId="3"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8" xfId="0" applyFont="1" applyBorder="1" applyAlignment="1">
      <alignment horizontal="center" vertical="center" wrapText="1"/>
    </xf>
    <xf numFmtId="164" fontId="10" fillId="0" borderId="0" xfId="0" applyNumberFormat="1" applyFont="1" applyFill="1" applyBorder="1" applyAlignment="1">
      <alignment horizontal="center" vertical="center" wrapText="1"/>
    </xf>
    <xf numFmtId="0" fontId="10" fillId="0" borderId="15" xfId="0" applyFont="1" applyBorder="1" applyAlignment="1">
      <alignment horizontal="right" vertical="center" wrapText="1"/>
    </xf>
    <xf numFmtId="0" fontId="10" fillId="0" borderId="5" xfId="0" applyFont="1" applyBorder="1" applyAlignment="1">
      <alignment horizontal="right" vertical="center" wrapText="1"/>
    </xf>
    <xf numFmtId="164" fontId="15" fillId="0" borderId="0" xfId="0" applyNumberFormat="1" applyFont="1" applyFill="1" applyBorder="1" applyAlignment="1">
      <alignment horizontal="center" vertical="center" wrapText="1"/>
    </xf>
    <xf numFmtId="0" fontId="10" fillId="0" borderId="3" xfId="0" applyFont="1" applyBorder="1" applyAlignment="1">
      <alignment horizontal="right" wrapText="1"/>
    </xf>
    <xf numFmtId="0" fontId="10" fillId="0" borderId="3" xfId="0" applyFont="1" applyBorder="1" applyAlignment="1">
      <alignment horizontal="right" vertical="center" wrapText="1"/>
    </xf>
    <xf numFmtId="0" fontId="9" fillId="0" borderId="3" xfId="0" applyFont="1" applyBorder="1" applyAlignment="1">
      <alignment horizontal="right" vertical="center" wrapText="1"/>
    </xf>
    <xf numFmtId="0" fontId="10" fillId="0" borderId="0" xfId="2" applyNumberFormat="1" applyFont="1" applyFill="1" applyBorder="1" applyAlignment="1" applyProtection="1">
      <alignment horizontal="center" vertical="center" wrapText="1"/>
      <protection hidden="1"/>
    </xf>
    <xf numFmtId="0" fontId="9" fillId="0" borderId="3" xfId="0" applyFont="1" applyBorder="1" applyAlignment="1">
      <alignment horizontal="left" wrapText="1"/>
    </xf>
    <xf numFmtId="0" fontId="10" fillId="0" borderId="15" xfId="1" applyNumberFormat="1" applyFont="1" applyFill="1" applyBorder="1" applyAlignment="1" applyProtection="1">
      <alignment horizontal="left" vertical="top" wrapText="1"/>
      <protection hidden="1"/>
    </xf>
    <xf numFmtId="0" fontId="10" fillId="0" borderId="5" xfId="1" applyNumberFormat="1" applyFont="1" applyFill="1" applyBorder="1" applyAlignment="1" applyProtection="1">
      <alignment horizontal="left" vertical="top" wrapText="1"/>
      <protection hidden="1"/>
    </xf>
    <xf numFmtId="0" fontId="10" fillId="0" borderId="3" xfId="1" applyNumberFormat="1" applyFont="1" applyFill="1" applyBorder="1" applyAlignment="1" applyProtection="1">
      <alignment horizontal="center" vertical="center"/>
      <protection hidden="1"/>
    </xf>
    <xf numFmtId="0" fontId="10" fillId="0" borderId="15" xfId="1" applyNumberFormat="1" applyFont="1" applyFill="1" applyBorder="1" applyAlignment="1" applyProtection="1">
      <alignment horizontal="center" vertical="center"/>
      <protection hidden="1"/>
    </xf>
    <xf numFmtId="0" fontId="10" fillId="0" borderId="0" xfId="1" applyNumberFormat="1" applyFont="1" applyFill="1" applyAlignment="1" applyProtection="1">
      <alignment horizontal="center" vertical="center" wrapText="1"/>
      <protection hidden="1"/>
    </xf>
  </cellXfs>
  <cellStyles count="5">
    <cellStyle name="Обычный" xfId="0" builtinId="0"/>
    <cellStyle name="Обычный 2" xfId="1"/>
    <cellStyle name="Обычный 2 2" xfId="2"/>
    <cellStyle name="Обычный 3" xfId="3"/>
    <cellStyle name="Обычный 3 2" xf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1052;&#1086;&#1080;%20&#1076;&#1086;&#1082;&#1091;&#1084;&#1077;&#1085;&#1090;&#1099;/&#1041;&#1070;&#1044;&#1046;&#1045;&#1058;/2021%20&#1075;&#1086;&#1076;/&#1041;&#1070;&#1044;&#1046;&#1045;&#1058;%20&#1085;&#1072;%202021%20&#1075;&#1086;&#1076;/&#1055;&#1088;&#1080;&#1083;&#1086;&#1078;&#1077;&#1085;&#1080;&#1103;%201-12%20&#1082;%20&#1056;&#1077;&#1096;&#1077;&#1085;&#1080;&#1102;%20&#1086;%20&#1073;&#1102;&#1076;&#1078;&#1077;&#1090;&#1077;%20&#1085;&#1072;%202021%20&#1075;&#1086;&#107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Прил.1 Нормативы зачислений"/>
      <sheetName val="прил.2 Перечень адм.дох."/>
      <sheetName val="Прил.3 Перечень гл.адм. источ."/>
      <sheetName val="Прил.4 Доходы бюджета"/>
      <sheetName val="Прил.5 Расходы бюджета"/>
      <sheetName val="Прил. 6 Расходы бюджета"/>
      <sheetName val="Прил.7 Перечень гл. расп."/>
      <sheetName val="Прил.8 Ведомственная"/>
      <sheetName val="Прил.9 Источники"/>
      <sheetName val="Прил.10 Программы"/>
      <sheetName val="Приложение 11 МБТ из субъектов"/>
      <sheetName val="Приложение 12 МБТ"/>
    </sheetNames>
    <sheetDataSet>
      <sheetData sheetId="0" refreshError="1"/>
      <sheetData sheetId="1" refreshError="1"/>
      <sheetData sheetId="2" refreshError="1"/>
      <sheetData sheetId="3" refreshError="1"/>
      <sheetData sheetId="4" refreshError="1"/>
      <sheetData sheetId="5">
        <row r="32">
          <cell r="F32">
            <v>87680</v>
          </cell>
        </row>
      </sheetData>
      <sheetData sheetId="6" refreshError="1"/>
      <sheetData sheetId="7" refreshError="1"/>
      <sheetData sheetId="8" refreshError="1"/>
      <sheetData sheetId="9" refreshError="1"/>
      <sheetData sheetId="10" refreshError="1"/>
      <sheetData sheetId="11" refreshError="1"/>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4"/>
  <sheetViews>
    <sheetView view="pageBreakPreview" workbookViewId="0">
      <selection activeCell="A19" sqref="A19"/>
    </sheetView>
  </sheetViews>
  <sheetFormatPr defaultRowHeight="13.2" x14ac:dyDescent="0.25"/>
  <cols>
    <col min="1" max="1" width="38.77734375" customWidth="1"/>
    <col min="2" max="2" width="32.77734375" customWidth="1"/>
    <col min="3" max="3" width="16.44140625" customWidth="1"/>
  </cols>
  <sheetData>
    <row r="1" spans="1:3" x14ac:dyDescent="0.25">
      <c r="A1" s="12"/>
      <c r="B1" s="12"/>
      <c r="C1" s="6"/>
    </row>
    <row r="2" spans="1:3" x14ac:dyDescent="0.25">
      <c r="A2" s="201" t="s">
        <v>118</v>
      </c>
      <c r="B2" s="201"/>
      <c r="C2" s="201"/>
    </row>
    <row r="3" spans="1:3" x14ac:dyDescent="0.25">
      <c r="A3" s="201" t="s">
        <v>94</v>
      </c>
      <c r="B3" s="201"/>
      <c r="C3" s="201"/>
    </row>
    <row r="4" spans="1:3" x14ac:dyDescent="0.25">
      <c r="A4" s="201" t="s">
        <v>0</v>
      </c>
      <c r="B4" s="201"/>
      <c r="C4" s="201"/>
    </row>
    <row r="5" spans="1:3" x14ac:dyDescent="0.25">
      <c r="A5" s="201" t="s">
        <v>345</v>
      </c>
      <c r="B5" s="201"/>
      <c r="C5" s="201"/>
    </row>
    <row r="6" spans="1:3" ht="15.6" customHeight="1" x14ac:dyDescent="0.25">
      <c r="A6" s="157"/>
      <c r="B6" s="201" t="s">
        <v>388</v>
      </c>
      <c r="C6" s="201"/>
    </row>
    <row r="7" spans="1:3" ht="13.8" customHeight="1" x14ac:dyDescent="0.25">
      <c r="A7" s="202"/>
      <c r="B7" s="202"/>
      <c r="C7" s="202"/>
    </row>
    <row r="8" spans="1:3" ht="36" customHeight="1" x14ac:dyDescent="0.25">
      <c r="A8" s="203" t="s">
        <v>326</v>
      </c>
      <c r="B8" s="203"/>
      <c r="C8" s="203"/>
    </row>
    <row r="9" spans="1:3" ht="26.4" x14ac:dyDescent="0.25">
      <c r="A9" s="199" t="s">
        <v>1</v>
      </c>
      <c r="B9" s="199" t="s">
        <v>263</v>
      </c>
      <c r="C9" s="156" t="s">
        <v>264</v>
      </c>
    </row>
    <row r="10" spans="1:3" x14ac:dyDescent="0.25">
      <c r="A10" s="200"/>
      <c r="B10" s="200"/>
      <c r="C10" s="156" t="s">
        <v>265</v>
      </c>
    </row>
    <row r="11" spans="1:3" ht="30" customHeight="1" x14ac:dyDescent="0.25">
      <c r="A11" s="13" t="s">
        <v>266</v>
      </c>
      <c r="B11" s="14" t="s">
        <v>267</v>
      </c>
      <c r="C11" s="14">
        <v>100</v>
      </c>
    </row>
    <row r="12" spans="1:3" ht="58.8" customHeight="1" x14ac:dyDescent="0.25">
      <c r="A12" s="13" t="s">
        <v>268</v>
      </c>
      <c r="B12" s="14" t="s">
        <v>269</v>
      </c>
      <c r="C12" s="14">
        <v>100</v>
      </c>
    </row>
    <row r="13" spans="1:3" ht="28.2" customHeight="1" x14ac:dyDescent="0.25">
      <c r="A13" s="13" t="s">
        <v>270</v>
      </c>
      <c r="B13" s="14" t="s">
        <v>271</v>
      </c>
      <c r="C13" s="14">
        <v>100</v>
      </c>
    </row>
    <row r="14" spans="1:3" ht="28.2" customHeight="1" x14ac:dyDescent="0.25">
      <c r="A14" s="13" t="s">
        <v>272</v>
      </c>
      <c r="B14" s="14" t="s">
        <v>322</v>
      </c>
      <c r="C14" s="14">
        <v>100</v>
      </c>
    </row>
  </sheetData>
  <sheetProtection selectLockedCells="1" selectUnlockedCells="1"/>
  <mergeCells count="9">
    <mergeCell ref="A9:A10"/>
    <mergeCell ref="B9:B10"/>
    <mergeCell ref="A2:C2"/>
    <mergeCell ref="A3:C3"/>
    <mergeCell ref="A4:C4"/>
    <mergeCell ref="A5:C5"/>
    <mergeCell ref="A7:C7"/>
    <mergeCell ref="A8:C8"/>
    <mergeCell ref="B6:C6"/>
  </mergeCells>
  <pageMargins left="0.74803149606299213" right="0.74803149606299213" top="0.59055118110236227" bottom="0.98425196850393704" header="0.51181102362204722" footer="0.51181102362204722"/>
  <pageSetup paperSize="9" firstPageNumber="0"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6"/>
  <sheetViews>
    <sheetView view="pageBreakPreview" topLeftCell="A40" zoomScaleNormal="75" zoomScaleSheetLayoutView="100" workbookViewId="0">
      <selection activeCell="C34" sqref="C34"/>
    </sheetView>
  </sheetViews>
  <sheetFormatPr defaultRowHeight="13.2" x14ac:dyDescent="0.25"/>
  <cols>
    <col min="1" max="1" width="27.33203125" customWidth="1"/>
    <col min="2" max="2" width="46.44140625" customWidth="1"/>
    <col min="3" max="3" width="17" customWidth="1"/>
  </cols>
  <sheetData>
    <row r="1" spans="1:9" x14ac:dyDescent="0.25">
      <c r="A1" s="12"/>
      <c r="B1" s="12"/>
      <c r="C1" s="7"/>
    </row>
    <row r="2" spans="1:9" x14ac:dyDescent="0.25">
      <c r="A2" s="201" t="s">
        <v>117</v>
      </c>
      <c r="B2" s="201"/>
      <c r="C2" s="201"/>
    </row>
    <row r="3" spans="1:9" x14ac:dyDescent="0.25">
      <c r="A3" s="201" t="s">
        <v>94</v>
      </c>
      <c r="B3" s="201"/>
      <c r="C3" s="201"/>
    </row>
    <row r="4" spans="1:9" x14ac:dyDescent="0.25">
      <c r="A4" s="201" t="s">
        <v>0</v>
      </c>
      <c r="B4" s="201"/>
      <c r="C4" s="201"/>
    </row>
    <row r="5" spans="1:9" x14ac:dyDescent="0.25">
      <c r="A5" s="201" t="s">
        <v>345</v>
      </c>
      <c r="B5" s="201"/>
      <c r="C5" s="201"/>
    </row>
    <row r="6" spans="1:9" ht="16.8" customHeight="1" x14ac:dyDescent="0.25">
      <c r="A6" s="15"/>
      <c r="B6" s="201" t="s">
        <v>388</v>
      </c>
      <c r="C6" s="201"/>
    </row>
    <row r="7" spans="1:9" ht="48" customHeight="1" x14ac:dyDescent="0.25">
      <c r="A7" s="207" t="s">
        <v>327</v>
      </c>
      <c r="B7" s="207"/>
      <c r="C7" s="207"/>
      <c r="D7" s="1"/>
      <c r="E7" s="1"/>
      <c r="F7" s="1"/>
      <c r="G7" s="1"/>
      <c r="H7" s="1"/>
      <c r="I7" s="1"/>
    </row>
    <row r="8" spans="1:9" ht="14.1" customHeight="1" x14ac:dyDescent="0.25">
      <c r="A8" s="208"/>
      <c r="B8" s="208"/>
      <c r="C8" s="208"/>
      <c r="D8" s="1"/>
      <c r="E8" s="1"/>
      <c r="F8" s="1"/>
      <c r="G8" s="1"/>
      <c r="H8" s="1"/>
      <c r="I8" s="1"/>
    </row>
    <row r="9" spans="1:9" x14ac:dyDescent="0.25">
      <c r="A9" s="16"/>
      <c r="B9" s="17"/>
      <c r="C9" s="18" t="s">
        <v>4</v>
      </c>
    </row>
    <row r="10" spans="1:9" ht="13.2" customHeight="1" x14ac:dyDescent="0.25">
      <c r="A10" s="206" t="s">
        <v>5</v>
      </c>
      <c r="B10" s="206" t="s">
        <v>2</v>
      </c>
      <c r="C10" s="206" t="s">
        <v>287</v>
      </c>
    </row>
    <row r="11" spans="1:9" x14ac:dyDescent="0.25">
      <c r="A11" s="206"/>
      <c r="B11" s="206"/>
      <c r="C11" s="206"/>
    </row>
    <row r="12" spans="1:9" ht="13.8" x14ac:dyDescent="0.25">
      <c r="A12" s="189" t="s">
        <v>6</v>
      </c>
      <c r="B12" s="189" t="s">
        <v>7</v>
      </c>
      <c r="C12" s="190">
        <f>C13+C15+C22+C26+C28+C31+C33+C20</f>
        <v>6358382.2500000009</v>
      </c>
    </row>
    <row r="13" spans="1:9" x14ac:dyDescent="0.25">
      <c r="A13" s="19" t="s">
        <v>8</v>
      </c>
      <c r="B13" s="19" t="s">
        <v>9</v>
      </c>
      <c r="C13" s="20">
        <f>C14</f>
        <v>389000</v>
      </c>
    </row>
    <row r="14" spans="1:9" ht="79.2" x14ac:dyDescent="0.25">
      <c r="A14" s="21" t="s">
        <v>10</v>
      </c>
      <c r="B14" s="21" t="s">
        <v>11</v>
      </c>
      <c r="C14" s="22">
        <v>389000</v>
      </c>
    </row>
    <row r="15" spans="1:9" ht="26.4" x14ac:dyDescent="0.25">
      <c r="A15" s="19" t="s">
        <v>346</v>
      </c>
      <c r="B15" s="19" t="s">
        <v>13</v>
      </c>
      <c r="C15" s="20">
        <f>C16+C17+C18+C19</f>
        <v>1120000</v>
      </c>
    </row>
    <row r="16" spans="1:9" ht="118.8" x14ac:dyDescent="0.25">
      <c r="A16" s="21" t="s">
        <v>347</v>
      </c>
      <c r="B16" s="21" t="s">
        <v>364</v>
      </c>
      <c r="C16" s="22">
        <v>582500</v>
      </c>
    </row>
    <row r="17" spans="1:3" ht="132" x14ac:dyDescent="0.25">
      <c r="A17" s="21" t="s">
        <v>348</v>
      </c>
      <c r="B17" s="188" t="s">
        <v>365</v>
      </c>
      <c r="C17" s="22">
        <v>2900</v>
      </c>
    </row>
    <row r="18" spans="1:3" ht="118.8" x14ac:dyDescent="0.25">
      <c r="A18" s="21" t="s">
        <v>349</v>
      </c>
      <c r="B18" s="188" t="s">
        <v>366</v>
      </c>
      <c r="C18" s="22">
        <v>604600</v>
      </c>
    </row>
    <row r="19" spans="1:3" ht="118.8" x14ac:dyDescent="0.25">
      <c r="A19" s="21" t="s">
        <v>350</v>
      </c>
      <c r="B19" s="188" t="s">
        <v>367</v>
      </c>
      <c r="C19" s="22">
        <v>-70000</v>
      </c>
    </row>
    <row r="20" spans="1:3" x14ac:dyDescent="0.25">
      <c r="A20" s="29" t="s">
        <v>389</v>
      </c>
      <c r="B20" s="191" t="s">
        <v>390</v>
      </c>
      <c r="C20" s="30">
        <f>C21</f>
        <v>-3000</v>
      </c>
    </row>
    <row r="21" spans="1:3" ht="39.6" x14ac:dyDescent="0.25">
      <c r="A21" s="188" t="s">
        <v>391</v>
      </c>
      <c r="B21" s="192" t="s">
        <v>392</v>
      </c>
      <c r="C21" s="28">
        <v>-3000</v>
      </c>
    </row>
    <row r="22" spans="1:3" x14ac:dyDescent="0.25">
      <c r="A22" s="19" t="s">
        <v>18</v>
      </c>
      <c r="B22" s="19" t="s">
        <v>19</v>
      </c>
      <c r="C22" s="20">
        <f>C23+C24+C25</f>
        <v>3497000</v>
      </c>
    </row>
    <row r="23" spans="1:3" ht="39.6" x14ac:dyDescent="0.25">
      <c r="A23" s="21" t="s">
        <v>20</v>
      </c>
      <c r="B23" s="188" t="s">
        <v>21</v>
      </c>
      <c r="C23" s="22">
        <v>1400000</v>
      </c>
    </row>
    <row r="24" spans="1:3" ht="66" x14ac:dyDescent="0.25">
      <c r="A24" s="23" t="s">
        <v>24</v>
      </c>
      <c r="B24" s="188" t="s">
        <v>368</v>
      </c>
      <c r="C24" s="22">
        <v>880000</v>
      </c>
    </row>
    <row r="25" spans="1:3" ht="66" x14ac:dyDescent="0.25">
      <c r="A25" s="23" t="s">
        <v>26</v>
      </c>
      <c r="B25" s="188" t="s">
        <v>369</v>
      </c>
      <c r="C25" s="193">
        <v>1217000</v>
      </c>
    </row>
    <row r="26" spans="1:3" x14ac:dyDescent="0.25">
      <c r="A26" s="24" t="s">
        <v>106</v>
      </c>
      <c r="B26" s="194" t="s">
        <v>28</v>
      </c>
      <c r="C26" s="30">
        <f>C27</f>
        <v>10000</v>
      </c>
    </row>
    <row r="27" spans="1:3" ht="66" x14ac:dyDescent="0.25">
      <c r="A27" s="188" t="s">
        <v>112</v>
      </c>
      <c r="B27" s="38" t="s">
        <v>111</v>
      </c>
      <c r="C27" s="28">
        <v>10000</v>
      </c>
    </row>
    <row r="28" spans="1:3" ht="33.6" customHeight="1" x14ac:dyDescent="0.25">
      <c r="A28" s="29" t="s">
        <v>107</v>
      </c>
      <c r="B28" s="29" t="s">
        <v>29</v>
      </c>
      <c r="C28" s="30">
        <f>C29+C30</f>
        <v>651829</v>
      </c>
    </row>
    <row r="29" spans="1:3" ht="79.2" x14ac:dyDescent="0.25">
      <c r="A29" s="31" t="s">
        <v>30</v>
      </c>
      <c r="B29" s="31" t="s">
        <v>31</v>
      </c>
      <c r="C29" s="195">
        <v>650000</v>
      </c>
    </row>
    <row r="30" spans="1:3" ht="66" x14ac:dyDescent="0.25">
      <c r="A30" s="188" t="s">
        <v>393</v>
      </c>
      <c r="B30" s="188" t="s">
        <v>394</v>
      </c>
      <c r="C30" s="28">
        <v>1829</v>
      </c>
    </row>
    <row r="31" spans="1:3" ht="26.4" x14ac:dyDescent="0.25">
      <c r="A31" s="29" t="s">
        <v>283</v>
      </c>
      <c r="B31" s="29" t="s">
        <v>284</v>
      </c>
      <c r="C31" s="30">
        <f>C32</f>
        <v>685500.31</v>
      </c>
    </row>
    <row r="32" spans="1:3" ht="79.2" x14ac:dyDescent="0.25">
      <c r="A32" s="31" t="s">
        <v>286</v>
      </c>
      <c r="B32" s="31" t="s">
        <v>285</v>
      </c>
      <c r="C32" s="32">
        <v>685500.31</v>
      </c>
    </row>
    <row r="33" spans="1:3" x14ac:dyDescent="0.25">
      <c r="A33" s="29" t="s">
        <v>395</v>
      </c>
      <c r="B33" s="29" t="s">
        <v>396</v>
      </c>
      <c r="C33" s="30">
        <f>C34</f>
        <v>8052.94</v>
      </c>
    </row>
    <row r="34" spans="1:3" ht="79.2" x14ac:dyDescent="0.25">
      <c r="A34" s="31" t="s">
        <v>397</v>
      </c>
      <c r="B34" s="31" t="s">
        <v>398</v>
      </c>
      <c r="C34" s="32">
        <v>8052.94</v>
      </c>
    </row>
    <row r="35" spans="1:3" ht="13.8" x14ac:dyDescent="0.25">
      <c r="A35" s="196" t="s">
        <v>32</v>
      </c>
      <c r="B35" s="196" t="s">
        <v>33</v>
      </c>
      <c r="C35" s="197">
        <f>C36</f>
        <v>92352549</v>
      </c>
    </row>
    <row r="36" spans="1:3" ht="26.4" x14ac:dyDescent="0.25">
      <c r="A36" s="24" t="s">
        <v>108</v>
      </c>
      <c r="B36" s="24" t="s">
        <v>34</v>
      </c>
      <c r="C36" s="25">
        <f>SUM(C37:C45)</f>
        <v>92352549</v>
      </c>
    </row>
    <row r="37" spans="1:3" ht="26.4" x14ac:dyDescent="0.25">
      <c r="A37" s="33" t="s">
        <v>105</v>
      </c>
      <c r="B37" s="188" t="s">
        <v>35</v>
      </c>
      <c r="C37" s="28">
        <v>7466000</v>
      </c>
    </row>
    <row r="38" spans="1:3" ht="66" x14ac:dyDescent="0.25">
      <c r="A38" s="33" t="s">
        <v>252</v>
      </c>
      <c r="B38" s="188" t="s">
        <v>253</v>
      </c>
      <c r="C38" s="34">
        <f>2818994+4300000-10635-774923</f>
        <v>6333436</v>
      </c>
    </row>
    <row r="39" spans="1:3" ht="118.8" x14ac:dyDescent="0.25">
      <c r="A39" s="33" t="s">
        <v>351</v>
      </c>
      <c r="B39" s="188" t="s">
        <v>352</v>
      </c>
      <c r="C39" s="28">
        <v>69529320</v>
      </c>
    </row>
    <row r="40" spans="1:3" ht="79.2" x14ac:dyDescent="0.25">
      <c r="A40" s="33" t="s">
        <v>353</v>
      </c>
      <c r="B40" s="188" t="s">
        <v>354</v>
      </c>
      <c r="C40" s="28">
        <v>2752203</v>
      </c>
    </row>
    <row r="41" spans="1:3" ht="52.8" x14ac:dyDescent="0.25">
      <c r="A41" s="33" t="s">
        <v>343</v>
      </c>
      <c r="B41" s="188" t="s">
        <v>344</v>
      </c>
      <c r="C41" s="34">
        <f>5012039+315969</f>
        <v>5328008</v>
      </c>
    </row>
    <row r="42" spans="1:3" ht="39.6" x14ac:dyDescent="0.25">
      <c r="A42" s="33" t="s">
        <v>103</v>
      </c>
      <c r="B42" s="188" t="s">
        <v>102</v>
      </c>
      <c r="C42" s="28">
        <v>293942</v>
      </c>
    </row>
    <row r="43" spans="1:3" ht="66" x14ac:dyDescent="0.25">
      <c r="A43" s="33" t="s">
        <v>104</v>
      </c>
      <c r="B43" s="188" t="s">
        <v>3</v>
      </c>
      <c r="C43" s="34">
        <v>300000</v>
      </c>
    </row>
    <row r="44" spans="1:3" ht="52.8" x14ac:dyDescent="0.25">
      <c r="A44" s="33" t="s">
        <v>372</v>
      </c>
      <c r="B44" s="188" t="s">
        <v>373</v>
      </c>
      <c r="C44" s="34">
        <v>177200</v>
      </c>
    </row>
    <row r="45" spans="1:3" ht="66" x14ac:dyDescent="0.25">
      <c r="A45" s="33" t="s">
        <v>380</v>
      </c>
      <c r="B45" s="188" t="s">
        <v>381</v>
      </c>
      <c r="C45" s="34">
        <v>172440</v>
      </c>
    </row>
    <row r="46" spans="1:3" ht="13.8" x14ac:dyDescent="0.25">
      <c r="A46" s="204" t="s">
        <v>355</v>
      </c>
      <c r="B46" s="205"/>
      <c r="C46" s="198">
        <f>C12+C35</f>
        <v>98710931.25</v>
      </c>
    </row>
  </sheetData>
  <sheetProtection selectLockedCells="1" selectUnlockedCells="1"/>
  <mergeCells count="11">
    <mergeCell ref="A46:B46"/>
    <mergeCell ref="A10:A11"/>
    <mergeCell ref="B10:B11"/>
    <mergeCell ref="C10:C11"/>
    <mergeCell ref="A2:C2"/>
    <mergeCell ref="A3:C3"/>
    <mergeCell ref="A4:C4"/>
    <mergeCell ref="A7:C7"/>
    <mergeCell ref="A8:C8"/>
    <mergeCell ref="A5:C5"/>
    <mergeCell ref="B6:C6"/>
  </mergeCells>
  <pageMargins left="0.74803149606299213" right="0.27559055118110237" top="0.39370078740157483" bottom="0.47244094488188981" header="0.51181102362204722" footer="0.51181102362204722"/>
  <pageSetup paperSize="9" firstPageNumber="0" fitToHeight="0" orientation="portrait"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5"/>
  <sheetViews>
    <sheetView view="pageBreakPreview" zoomScaleNormal="75" zoomScaleSheetLayoutView="100" workbookViewId="0">
      <selection activeCell="A6" sqref="A6:D6"/>
    </sheetView>
  </sheetViews>
  <sheetFormatPr defaultRowHeight="13.2" x14ac:dyDescent="0.25"/>
  <cols>
    <col min="1" max="1" width="24.21875" customWidth="1"/>
    <col min="2" max="2" width="36.109375" customWidth="1"/>
    <col min="3" max="3" width="14.109375" customWidth="1"/>
    <col min="4" max="4" width="13.21875" customWidth="1"/>
  </cols>
  <sheetData>
    <row r="1" spans="1:9" x14ac:dyDescent="0.25">
      <c r="A1" s="209"/>
      <c r="B1" s="209"/>
      <c r="C1" s="209"/>
      <c r="D1" s="209"/>
    </row>
    <row r="2" spans="1:9" x14ac:dyDescent="0.25">
      <c r="A2" s="201" t="s">
        <v>121</v>
      </c>
      <c r="B2" s="201"/>
      <c r="C2" s="201"/>
      <c r="D2" s="201"/>
    </row>
    <row r="3" spans="1:9" x14ac:dyDescent="0.25">
      <c r="A3" s="201" t="s">
        <v>94</v>
      </c>
      <c r="B3" s="201"/>
      <c r="C3" s="201"/>
      <c r="D3" s="201"/>
    </row>
    <row r="4" spans="1:9" x14ac:dyDescent="0.25">
      <c r="A4" s="201" t="s">
        <v>0</v>
      </c>
      <c r="B4" s="201"/>
      <c r="C4" s="201"/>
      <c r="D4" s="201"/>
    </row>
    <row r="5" spans="1:9" x14ac:dyDescent="0.25">
      <c r="A5" s="201" t="s">
        <v>345</v>
      </c>
      <c r="B5" s="201"/>
      <c r="C5" s="201"/>
      <c r="D5" s="201"/>
    </row>
    <row r="6" spans="1:9" ht="15.6" customHeight="1" x14ac:dyDescent="0.25">
      <c r="A6" s="201" t="s">
        <v>388</v>
      </c>
      <c r="B6" s="201"/>
      <c r="C6" s="201"/>
      <c r="D6" s="201"/>
    </row>
    <row r="7" spans="1:9" ht="48" customHeight="1" x14ac:dyDescent="0.25">
      <c r="A7" s="207" t="s">
        <v>330</v>
      </c>
      <c r="B7" s="207"/>
      <c r="C7" s="207"/>
      <c r="D7" s="207"/>
      <c r="E7" s="1"/>
      <c r="F7" s="1"/>
      <c r="G7" s="1"/>
      <c r="H7" s="1"/>
      <c r="I7" s="1"/>
    </row>
    <row r="8" spans="1:9" ht="14.1" customHeight="1" x14ac:dyDescent="0.25">
      <c r="A8" s="208"/>
      <c r="B8" s="208"/>
      <c r="C8" s="208"/>
      <c r="D8" s="16"/>
      <c r="E8" s="1"/>
      <c r="F8" s="1"/>
      <c r="G8" s="1"/>
      <c r="H8" s="1"/>
      <c r="I8" s="1"/>
    </row>
    <row r="9" spans="1:9" x14ac:dyDescent="0.25">
      <c r="A9" s="16"/>
      <c r="B9" s="36"/>
      <c r="C9" s="35"/>
      <c r="D9" s="18" t="s">
        <v>4</v>
      </c>
    </row>
    <row r="10" spans="1:9" ht="15.6" customHeight="1" x14ac:dyDescent="0.25">
      <c r="A10" s="210" t="s">
        <v>5</v>
      </c>
      <c r="B10" s="210" t="s">
        <v>2</v>
      </c>
      <c r="C10" s="210" t="s">
        <v>288</v>
      </c>
      <c r="D10" s="214" t="s">
        <v>331</v>
      </c>
    </row>
    <row r="11" spans="1:9" ht="26.4" customHeight="1" x14ac:dyDescent="0.25">
      <c r="A11" s="211"/>
      <c r="B11" s="211"/>
      <c r="C11" s="211"/>
      <c r="D11" s="214"/>
    </row>
    <row r="12" spans="1:9" x14ac:dyDescent="0.25">
      <c r="A12" s="29" t="s">
        <v>6</v>
      </c>
      <c r="B12" s="29" t="s">
        <v>7</v>
      </c>
      <c r="C12" s="30">
        <f>C13+C15+C20+C26+C28</f>
        <v>5710000</v>
      </c>
      <c r="D12" s="30">
        <f>D13+D15+D20+D26+D28</f>
        <v>5830000</v>
      </c>
    </row>
    <row r="13" spans="1:9" x14ac:dyDescent="0.25">
      <c r="A13" s="29" t="s">
        <v>8</v>
      </c>
      <c r="B13" s="29" t="s">
        <v>9</v>
      </c>
      <c r="C13" s="30">
        <f>C14</f>
        <v>372000</v>
      </c>
      <c r="D13" s="30">
        <f>D14</f>
        <v>400000</v>
      </c>
    </row>
    <row r="14" spans="1:9" ht="92.4" x14ac:dyDescent="0.25">
      <c r="A14" s="184" t="s">
        <v>10</v>
      </c>
      <c r="B14" s="184" t="s">
        <v>11</v>
      </c>
      <c r="C14" s="28">
        <v>372000</v>
      </c>
      <c r="D14" s="28">
        <v>400000</v>
      </c>
    </row>
    <row r="15" spans="1:9" ht="26.4" x14ac:dyDescent="0.25">
      <c r="A15" s="29" t="s">
        <v>12</v>
      </c>
      <c r="B15" s="29" t="s">
        <v>13</v>
      </c>
      <c r="C15" s="30">
        <f>C16+C17+C18+C19</f>
        <v>1074000</v>
      </c>
      <c r="D15" s="30">
        <f>D16+D17+D18+D19</f>
        <v>1166000</v>
      </c>
    </row>
    <row r="16" spans="1:9" ht="52.8" x14ac:dyDescent="0.25">
      <c r="A16" s="21" t="s">
        <v>113</v>
      </c>
      <c r="B16" s="21" t="s">
        <v>14</v>
      </c>
      <c r="C16" s="22">
        <v>512420</v>
      </c>
      <c r="D16" s="28">
        <v>557830</v>
      </c>
    </row>
    <row r="17" spans="1:4" ht="79.2" x14ac:dyDescent="0.25">
      <c r="A17" s="21" t="s">
        <v>114</v>
      </c>
      <c r="B17" s="21" t="s">
        <v>15</v>
      </c>
      <c r="C17" s="22">
        <v>3500</v>
      </c>
      <c r="D17" s="28">
        <v>3710</v>
      </c>
    </row>
    <row r="18" spans="1:4" ht="79.2" x14ac:dyDescent="0.25">
      <c r="A18" s="21" t="s">
        <v>115</v>
      </c>
      <c r="B18" s="21" t="s">
        <v>16</v>
      </c>
      <c r="C18" s="22">
        <v>625180</v>
      </c>
      <c r="D18" s="28">
        <v>673110</v>
      </c>
    </row>
    <row r="19" spans="1:4" ht="66" x14ac:dyDescent="0.25">
      <c r="A19" s="21" t="s">
        <v>116</v>
      </c>
      <c r="B19" s="21" t="s">
        <v>17</v>
      </c>
      <c r="C19" s="22">
        <v>-67100</v>
      </c>
      <c r="D19" s="28">
        <v>-68650</v>
      </c>
    </row>
    <row r="20" spans="1:4" x14ac:dyDescent="0.25">
      <c r="A20" s="29" t="s">
        <v>18</v>
      </c>
      <c r="B20" s="29" t="s">
        <v>19</v>
      </c>
      <c r="C20" s="30">
        <f>C22+C23</f>
        <v>3555000</v>
      </c>
      <c r="D20" s="30">
        <f>D22+D23</f>
        <v>3555000</v>
      </c>
    </row>
    <row r="21" spans="1:4" ht="105.6" x14ac:dyDescent="0.25">
      <c r="A21" s="19" t="s">
        <v>328</v>
      </c>
      <c r="B21" s="19" t="s">
        <v>329</v>
      </c>
      <c r="C21" s="20">
        <f>C22</f>
        <v>1100000</v>
      </c>
      <c r="D21" s="20">
        <f>D22</f>
        <v>1100000</v>
      </c>
    </row>
    <row r="22" spans="1:4" ht="57.6" customHeight="1" x14ac:dyDescent="0.25">
      <c r="A22" s="184" t="s">
        <v>20</v>
      </c>
      <c r="B22" s="184" t="s">
        <v>21</v>
      </c>
      <c r="C22" s="28">
        <v>1100000</v>
      </c>
      <c r="D22" s="28">
        <v>1100000</v>
      </c>
    </row>
    <row r="23" spans="1:4" x14ac:dyDescent="0.25">
      <c r="A23" s="37" t="s">
        <v>22</v>
      </c>
      <c r="B23" s="37" t="s">
        <v>23</v>
      </c>
      <c r="C23" s="30">
        <f>C24+C25</f>
        <v>2455000</v>
      </c>
      <c r="D23" s="30">
        <f>D24+D25</f>
        <v>2455000</v>
      </c>
    </row>
    <row r="24" spans="1:4" ht="56.4" customHeight="1" x14ac:dyDescent="0.25">
      <c r="A24" s="38" t="s">
        <v>24</v>
      </c>
      <c r="B24" s="184" t="s">
        <v>25</v>
      </c>
      <c r="C24" s="28">
        <v>1300000</v>
      </c>
      <c r="D24" s="28">
        <v>1300000</v>
      </c>
    </row>
    <row r="25" spans="1:4" ht="54.6" customHeight="1" x14ac:dyDescent="0.25">
      <c r="A25" s="38" t="s">
        <v>26</v>
      </c>
      <c r="B25" s="38" t="s">
        <v>27</v>
      </c>
      <c r="C25" s="39">
        <v>1155000</v>
      </c>
      <c r="D25" s="39">
        <v>1155000</v>
      </c>
    </row>
    <row r="26" spans="1:4" x14ac:dyDescent="0.25">
      <c r="A26" s="29" t="s">
        <v>106</v>
      </c>
      <c r="B26" s="29" t="s">
        <v>28</v>
      </c>
      <c r="C26" s="30">
        <f>C27</f>
        <v>9000</v>
      </c>
      <c r="D26" s="30">
        <f>D27</f>
        <v>9000</v>
      </c>
    </row>
    <row r="27" spans="1:4" ht="98.4" customHeight="1" x14ac:dyDescent="0.25">
      <c r="A27" s="26" t="s">
        <v>112</v>
      </c>
      <c r="B27" s="27" t="s">
        <v>111</v>
      </c>
      <c r="C27" s="28">
        <v>9000</v>
      </c>
      <c r="D27" s="28">
        <v>9000</v>
      </c>
    </row>
    <row r="28" spans="1:4" ht="39.6" x14ac:dyDescent="0.25">
      <c r="A28" s="29" t="s">
        <v>107</v>
      </c>
      <c r="B28" s="29" t="s">
        <v>29</v>
      </c>
      <c r="C28" s="30">
        <f>C29</f>
        <v>700000</v>
      </c>
      <c r="D28" s="30">
        <f>D29</f>
        <v>700000</v>
      </c>
    </row>
    <row r="29" spans="1:4" ht="102.6" customHeight="1" x14ac:dyDescent="0.25">
      <c r="A29" s="184" t="s">
        <v>30</v>
      </c>
      <c r="B29" s="184" t="s">
        <v>31</v>
      </c>
      <c r="C29" s="28">
        <v>700000</v>
      </c>
      <c r="D29" s="28">
        <v>700000</v>
      </c>
    </row>
    <row r="30" spans="1:4" x14ac:dyDescent="0.25">
      <c r="A30" s="29" t="s">
        <v>32</v>
      </c>
      <c r="B30" s="29" t="s">
        <v>33</v>
      </c>
      <c r="C30" s="30">
        <f>C31</f>
        <v>5700882</v>
      </c>
      <c r="D30" s="30">
        <f>D31</f>
        <v>3136469</v>
      </c>
    </row>
    <row r="31" spans="1:4" ht="39.6" x14ac:dyDescent="0.25">
      <c r="A31" s="29" t="s">
        <v>108</v>
      </c>
      <c r="B31" s="29" t="s">
        <v>34</v>
      </c>
      <c r="C31" s="30">
        <f>SUM(C32:C34)</f>
        <v>5700882</v>
      </c>
      <c r="D31" s="30">
        <f>SUM(D32:D34)</f>
        <v>3136469</v>
      </c>
    </row>
    <row r="32" spans="1:4" ht="26.4" x14ac:dyDescent="0.25">
      <c r="A32" s="33" t="s">
        <v>105</v>
      </c>
      <c r="B32" s="184" t="s">
        <v>35</v>
      </c>
      <c r="C32" s="28">
        <v>2575000</v>
      </c>
      <c r="D32" s="28">
        <v>0</v>
      </c>
    </row>
    <row r="33" spans="1:4" ht="52.8" x14ac:dyDescent="0.25">
      <c r="A33" s="33" t="s">
        <v>103</v>
      </c>
      <c r="B33" s="184" t="s">
        <v>102</v>
      </c>
      <c r="C33" s="28">
        <v>306888</v>
      </c>
      <c r="D33" s="28">
        <v>317475</v>
      </c>
    </row>
    <row r="34" spans="1:4" ht="88.8" customHeight="1" x14ac:dyDescent="0.25">
      <c r="A34" s="33" t="s">
        <v>252</v>
      </c>
      <c r="B34" s="184" t="s">
        <v>253</v>
      </c>
      <c r="C34" s="28">
        <v>2818994</v>
      </c>
      <c r="D34" s="28">
        <v>2818994</v>
      </c>
    </row>
    <row r="35" spans="1:4" x14ac:dyDescent="0.25">
      <c r="A35" s="212" t="s">
        <v>36</v>
      </c>
      <c r="B35" s="213"/>
      <c r="C35" s="30">
        <f>C12+C30</f>
        <v>11410882</v>
      </c>
      <c r="D35" s="30">
        <f>D12+D30</f>
        <v>8966469</v>
      </c>
    </row>
  </sheetData>
  <sheetProtection selectLockedCells="1" selectUnlockedCells="1"/>
  <mergeCells count="13">
    <mergeCell ref="A35:B35"/>
    <mergeCell ref="D10:D11"/>
    <mergeCell ref="A2:D2"/>
    <mergeCell ref="A3:D3"/>
    <mergeCell ref="A4:D4"/>
    <mergeCell ref="A5:D5"/>
    <mergeCell ref="A8:C8"/>
    <mergeCell ref="A6:D6"/>
    <mergeCell ref="A1:D1"/>
    <mergeCell ref="A7:D7"/>
    <mergeCell ref="A10:A11"/>
    <mergeCell ref="B10:B11"/>
    <mergeCell ref="C10:C11"/>
  </mergeCells>
  <pageMargins left="0.70866141732283472" right="0.70866141732283472" top="0.74803149606299213" bottom="0.74803149606299213" header="0.31496062992125984" footer="0.31496062992125984"/>
  <pageSetup paperSize="9" firstPageNumber="0" orientation="portrait"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36"/>
  <sheetViews>
    <sheetView tabSelected="1" view="pageBreakPreview" topLeftCell="A19" zoomScaleNormal="75" zoomScaleSheetLayoutView="100" workbookViewId="0">
      <selection activeCell="B46" sqref="B46"/>
    </sheetView>
  </sheetViews>
  <sheetFormatPr defaultRowHeight="13.2" x14ac:dyDescent="0.25"/>
  <cols>
    <col min="1" max="1" width="8.44140625" customWidth="1"/>
    <col min="2" max="2" width="63.21875" customWidth="1"/>
    <col min="3" max="3" width="17.109375" customWidth="1"/>
  </cols>
  <sheetData>
    <row r="1" spans="1:3" x14ac:dyDescent="0.25">
      <c r="A1" s="12"/>
      <c r="B1" s="12"/>
      <c r="C1" s="7"/>
    </row>
    <row r="2" spans="1:3" x14ac:dyDescent="0.25">
      <c r="A2" s="201" t="s">
        <v>90</v>
      </c>
      <c r="B2" s="201"/>
      <c r="C2" s="201"/>
    </row>
    <row r="3" spans="1:3" x14ac:dyDescent="0.25">
      <c r="A3" s="201" t="s">
        <v>94</v>
      </c>
      <c r="B3" s="201"/>
      <c r="C3" s="201"/>
    </row>
    <row r="4" spans="1:3" x14ac:dyDescent="0.25">
      <c r="A4" s="201" t="s">
        <v>0</v>
      </c>
      <c r="B4" s="201"/>
      <c r="C4" s="201"/>
    </row>
    <row r="5" spans="1:3" x14ac:dyDescent="0.25">
      <c r="A5" s="201" t="s">
        <v>345</v>
      </c>
      <c r="B5" s="201"/>
      <c r="C5" s="201"/>
    </row>
    <row r="6" spans="1:3" ht="17.399999999999999" customHeight="1" x14ac:dyDescent="0.25">
      <c r="A6" s="16"/>
      <c r="B6" s="201" t="s">
        <v>388</v>
      </c>
      <c r="C6" s="201"/>
    </row>
    <row r="7" spans="1:3" ht="58.5" customHeight="1" x14ac:dyDescent="0.25">
      <c r="A7" s="217" t="s">
        <v>332</v>
      </c>
      <c r="B7" s="217"/>
      <c r="C7" s="217"/>
    </row>
    <row r="8" spans="1:3" ht="18.600000000000001" customHeight="1" x14ac:dyDescent="0.25">
      <c r="A8" s="40"/>
      <c r="B8" s="40"/>
      <c r="C8" s="41" t="s">
        <v>4</v>
      </c>
    </row>
    <row r="9" spans="1:3" x14ac:dyDescent="0.25">
      <c r="A9" s="42" t="s">
        <v>37</v>
      </c>
      <c r="B9" s="42" t="s">
        <v>1</v>
      </c>
      <c r="C9" s="42" t="s">
        <v>287</v>
      </c>
    </row>
    <row r="10" spans="1:3" x14ac:dyDescent="0.25">
      <c r="A10" s="43" t="s">
        <v>38</v>
      </c>
      <c r="B10" s="43" t="s">
        <v>39</v>
      </c>
      <c r="C10" s="44">
        <f>SUM(C11:C16)</f>
        <v>6480328.71</v>
      </c>
    </row>
    <row r="11" spans="1:3" ht="26.4" x14ac:dyDescent="0.25">
      <c r="A11" s="13" t="s">
        <v>40</v>
      </c>
      <c r="B11" s="13" t="s">
        <v>41</v>
      </c>
      <c r="C11" s="45">
        <v>1277940</v>
      </c>
    </row>
    <row r="12" spans="1:3" ht="39.6" x14ac:dyDescent="0.25">
      <c r="A12" s="13" t="s">
        <v>98</v>
      </c>
      <c r="B12" s="46" t="s">
        <v>97</v>
      </c>
      <c r="C12" s="45">
        <v>73700</v>
      </c>
    </row>
    <row r="13" spans="1:3" ht="39.6" x14ac:dyDescent="0.25">
      <c r="A13" s="13" t="s">
        <v>42</v>
      </c>
      <c r="B13" s="13" t="s">
        <v>43</v>
      </c>
      <c r="C13" s="45">
        <v>3849508.71</v>
      </c>
    </row>
    <row r="14" spans="1:3" ht="26.4" x14ac:dyDescent="0.25">
      <c r="A14" s="13" t="s">
        <v>44</v>
      </c>
      <c r="B14" s="13" t="s">
        <v>45</v>
      </c>
      <c r="C14" s="45">
        <v>155900</v>
      </c>
    </row>
    <row r="15" spans="1:3" x14ac:dyDescent="0.25">
      <c r="A15" s="13" t="s">
        <v>46</v>
      </c>
      <c r="B15" s="13" t="s">
        <v>47</v>
      </c>
      <c r="C15" s="45">
        <v>20000</v>
      </c>
    </row>
    <row r="16" spans="1:3" x14ac:dyDescent="0.25">
      <c r="A16" s="13" t="s">
        <v>48</v>
      </c>
      <c r="B16" s="13" t="s">
        <v>49</v>
      </c>
      <c r="C16" s="45">
        <v>1103280</v>
      </c>
    </row>
    <row r="17" spans="1:3" x14ac:dyDescent="0.25">
      <c r="A17" s="43" t="s">
        <v>50</v>
      </c>
      <c r="B17" s="43" t="s">
        <v>51</v>
      </c>
      <c r="C17" s="44">
        <f>C18</f>
        <v>293942</v>
      </c>
    </row>
    <row r="18" spans="1:3" x14ac:dyDescent="0.25">
      <c r="A18" s="13" t="s">
        <v>52</v>
      </c>
      <c r="B18" s="13" t="s">
        <v>53</v>
      </c>
      <c r="C18" s="45">
        <v>293942</v>
      </c>
    </row>
    <row r="19" spans="1:3" x14ac:dyDescent="0.25">
      <c r="A19" s="43" t="s">
        <v>54</v>
      </c>
      <c r="B19" s="43" t="s">
        <v>55</v>
      </c>
      <c r="C19" s="44">
        <f>C20</f>
        <v>102810</v>
      </c>
    </row>
    <row r="20" spans="1:3" ht="26.4" x14ac:dyDescent="0.25">
      <c r="A20" s="13" t="s">
        <v>119</v>
      </c>
      <c r="B20" s="47" t="s">
        <v>120</v>
      </c>
      <c r="C20" s="45">
        <v>102810</v>
      </c>
    </row>
    <row r="21" spans="1:3" x14ac:dyDescent="0.25">
      <c r="A21" s="43" t="s">
        <v>56</v>
      </c>
      <c r="B21" s="48" t="s">
        <v>57</v>
      </c>
      <c r="C21" s="44">
        <f>C22</f>
        <v>7757078.7599999998</v>
      </c>
    </row>
    <row r="22" spans="1:3" x14ac:dyDescent="0.25">
      <c r="A22" s="13" t="s">
        <v>58</v>
      </c>
      <c r="B22" s="47" t="s">
        <v>59</v>
      </c>
      <c r="C22" s="45">
        <v>7757078.7599999998</v>
      </c>
    </row>
    <row r="23" spans="1:3" x14ac:dyDescent="0.25">
      <c r="A23" s="43" t="s">
        <v>60</v>
      </c>
      <c r="B23" s="43" t="s">
        <v>61</v>
      </c>
      <c r="C23" s="44">
        <f>C24+C25+C26+C27</f>
        <v>83491414.540000007</v>
      </c>
    </row>
    <row r="24" spans="1:3" x14ac:dyDescent="0.25">
      <c r="A24" s="13" t="s">
        <v>62</v>
      </c>
      <c r="B24" s="13" t="s">
        <v>63</v>
      </c>
      <c r="C24" s="45">
        <v>73265117</v>
      </c>
    </row>
    <row r="25" spans="1:3" x14ac:dyDescent="0.25">
      <c r="A25" s="13" t="s">
        <v>64</v>
      </c>
      <c r="B25" s="13" t="s">
        <v>65</v>
      </c>
      <c r="C25" s="45">
        <f>6100+506</f>
        <v>6606</v>
      </c>
    </row>
    <row r="26" spans="1:3" x14ac:dyDescent="0.25">
      <c r="A26" s="13" t="s">
        <v>66</v>
      </c>
      <c r="B26" s="13" t="s">
        <v>67</v>
      </c>
      <c r="C26" s="45">
        <v>9602200.25</v>
      </c>
    </row>
    <row r="27" spans="1:3" x14ac:dyDescent="0.25">
      <c r="A27" s="13" t="s">
        <v>68</v>
      </c>
      <c r="B27" s="13" t="s">
        <v>69</v>
      </c>
      <c r="C27" s="45">
        <v>617491.29</v>
      </c>
    </row>
    <row r="28" spans="1:3" x14ac:dyDescent="0.25">
      <c r="A28" s="43" t="s">
        <v>70</v>
      </c>
      <c r="B28" s="43" t="s">
        <v>71</v>
      </c>
      <c r="C28" s="44">
        <f>C29</f>
        <v>180000</v>
      </c>
    </row>
    <row r="29" spans="1:3" x14ac:dyDescent="0.25">
      <c r="A29" s="13" t="s">
        <v>72</v>
      </c>
      <c r="B29" s="13" t="s">
        <v>73</v>
      </c>
      <c r="C29" s="45">
        <v>180000</v>
      </c>
    </row>
    <row r="30" spans="1:3" x14ac:dyDescent="0.25">
      <c r="A30" s="43" t="s">
        <v>74</v>
      </c>
      <c r="B30" s="43" t="s">
        <v>75</v>
      </c>
      <c r="C30" s="44">
        <f>C31</f>
        <v>350000</v>
      </c>
    </row>
    <row r="31" spans="1:3" x14ac:dyDescent="0.25">
      <c r="A31" s="13" t="s">
        <v>76</v>
      </c>
      <c r="B31" s="13" t="s">
        <v>77</v>
      </c>
      <c r="C31" s="45">
        <v>350000</v>
      </c>
    </row>
    <row r="32" spans="1:3" x14ac:dyDescent="0.25">
      <c r="A32" s="43" t="s">
        <v>95</v>
      </c>
      <c r="B32" s="43" t="s">
        <v>96</v>
      </c>
      <c r="C32" s="44">
        <f>C33</f>
        <v>98100</v>
      </c>
    </row>
    <row r="33" spans="1:3" x14ac:dyDescent="0.25">
      <c r="A33" s="13" t="s">
        <v>109</v>
      </c>
      <c r="B33" s="13" t="s">
        <v>110</v>
      </c>
      <c r="C33" s="45">
        <f>55000+43100</f>
        <v>98100</v>
      </c>
    </row>
    <row r="34" spans="1:3" x14ac:dyDescent="0.25">
      <c r="A34" s="43" t="s">
        <v>78</v>
      </c>
      <c r="B34" s="43" t="s">
        <v>79</v>
      </c>
      <c r="C34" s="44">
        <f>C35</f>
        <v>80000</v>
      </c>
    </row>
    <row r="35" spans="1:3" x14ac:dyDescent="0.25">
      <c r="A35" s="13" t="s">
        <v>80</v>
      </c>
      <c r="B35" s="13" t="s">
        <v>81</v>
      </c>
      <c r="C35" s="45">
        <v>80000</v>
      </c>
    </row>
    <row r="36" spans="1:3" x14ac:dyDescent="0.25">
      <c r="A36" s="215" t="s">
        <v>82</v>
      </c>
      <c r="B36" s="216"/>
      <c r="C36" s="44">
        <f>C10+C17+C19+C21+C23+C28+C30+C32+C34</f>
        <v>98833674.010000005</v>
      </c>
    </row>
  </sheetData>
  <sheetProtection selectLockedCells="1" selectUnlockedCells="1"/>
  <mergeCells count="7">
    <mergeCell ref="A36:B36"/>
    <mergeCell ref="A7:C7"/>
    <mergeCell ref="A4:C4"/>
    <mergeCell ref="A2:C2"/>
    <mergeCell ref="A3:C3"/>
    <mergeCell ref="A5:C5"/>
    <mergeCell ref="B6:C6"/>
  </mergeCells>
  <pageMargins left="0.70866141732283472" right="0.70866141732283472" top="0.74803149606299213" bottom="0.74803149606299213" header="0.31496062992125984" footer="0.31496062992125984"/>
  <pageSetup paperSize="9" firstPageNumber="0" orientation="portrait"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8"/>
  <sheetViews>
    <sheetView view="pageBreakPreview" zoomScaleNormal="75" zoomScaleSheetLayoutView="100" workbookViewId="0">
      <selection activeCell="A6" sqref="A6:D6"/>
    </sheetView>
  </sheetViews>
  <sheetFormatPr defaultRowHeight="13.2" x14ac:dyDescent="0.25"/>
  <cols>
    <col min="1" max="1" width="8.44140625" customWidth="1"/>
    <col min="2" max="2" width="52.6640625" customWidth="1"/>
    <col min="3" max="3" width="13.88671875" customWidth="1"/>
    <col min="4" max="4" width="13.33203125" customWidth="1"/>
  </cols>
  <sheetData>
    <row r="1" spans="1:4" x14ac:dyDescent="0.25">
      <c r="A1" s="209"/>
      <c r="B1" s="209"/>
      <c r="C1" s="209"/>
      <c r="D1" s="209"/>
    </row>
    <row r="2" spans="1:4" x14ac:dyDescent="0.25">
      <c r="A2" s="201" t="s">
        <v>91</v>
      </c>
      <c r="B2" s="201"/>
      <c r="C2" s="201"/>
      <c r="D2" s="201"/>
    </row>
    <row r="3" spans="1:4" x14ac:dyDescent="0.25">
      <c r="A3" s="201" t="s">
        <v>94</v>
      </c>
      <c r="B3" s="201"/>
      <c r="C3" s="201"/>
      <c r="D3" s="201"/>
    </row>
    <row r="4" spans="1:4" x14ac:dyDescent="0.25">
      <c r="A4" s="201" t="s">
        <v>0</v>
      </c>
      <c r="B4" s="201"/>
      <c r="C4" s="201"/>
      <c r="D4" s="201"/>
    </row>
    <row r="5" spans="1:4" x14ac:dyDescent="0.25">
      <c r="A5" s="201" t="s">
        <v>345</v>
      </c>
      <c r="B5" s="201"/>
      <c r="C5" s="201"/>
      <c r="D5" s="201"/>
    </row>
    <row r="6" spans="1:4" ht="13.8" customHeight="1" x14ac:dyDescent="0.25">
      <c r="A6" s="209" t="s">
        <v>388</v>
      </c>
      <c r="B6" s="209"/>
      <c r="C6" s="209"/>
      <c r="D6" s="209"/>
    </row>
    <row r="7" spans="1:4" ht="58.5" customHeight="1" x14ac:dyDescent="0.25">
      <c r="A7" s="220" t="s">
        <v>333</v>
      </c>
      <c r="B7" s="220"/>
      <c r="C7" s="220"/>
      <c r="D7" s="220"/>
    </row>
    <row r="8" spans="1:4" ht="18.600000000000001" customHeight="1" x14ac:dyDescent="0.25">
      <c r="A8" s="49"/>
      <c r="B8" s="49"/>
      <c r="C8" s="35"/>
      <c r="D8" s="50" t="s">
        <v>4</v>
      </c>
    </row>
    <row r="9" spans="1:4" ht="29.4" customHeight="1" x14ac:dyDescent="0.25">
      <c r="A9" s="42" t="s">
        <v>37</v>
      </c>
      <c r="B9" s="42" t="s">
        <v>1</v>
      </c>
      <c r="C9" s="42" t="s">
        <v>287</v>
      </c>
      <c r="D9" s="42" t="s">
        <v>288</v>
      </c>
    </row>
    <row r="10" spans="1:4" x14ac:dyDescent="0.25">
      <c r="A10" s="43" t="s">
        <v>38</v>
      </c>
      <c r="B10" s="43" t="s">
        <v>39</v>
      </c>
      <c r="C10" s="44">
        <f>SUM(C11:C14)</f>
        <v>5124000</v>
      </c>
      <c r="D10" s="44">
        <f>SUM(D11:D14)</f>
        <v>4317500</v>
      </c>
    </row>
    <row r="11" spans="1:4" ht="26.4" x14ac:dyDescent="0.25">
      <c r="A11" s="13" t="s">
        <v>40</v>
      </c>
      <c r="B11" s="13" t="s">
        <v>41</v>
      </c>
      <c r="C11" s="45">
        <v>963000</v>
      </c>
      <c r="D11" s="45">
        <v>963000</v>
      </c>
    </row>
    <row r="12" spans="1:4" ht="39.6" x14ac:dyDescent="0.25">
      <c r="A12" s="13" t="s">
        <v>42</v>
      </c>
      <c r="B12" s="13" t="s">
        <v>43</v>
      </c>
      <c r="C12" s="45">
        <v>3576000</v>
      </c>
      <c r="D12" s="45">
        <v>3334500</v>
      </c>
    </row>
    <row r="13" spans="1:4" x14ac:dyDescent="0.25">
      <c r="A13" s="13" t="s">
        <v>46</v>
      </c>
      <c r="B13" s="13" t="s">
        <v>47</v>
      </c>
      <c r="C13" s="45">
        <v>20000</v>
      </c>
      <c r="D13" s="45">
        <v>20000</v>
      </c>
    </row>
    <row r="14" spans="1:4" x14ac:dyDescent="0.25">
      <c r="A14" s="13" t="s">
        <v>48</v>
      </c>
      <c r="B14" s="13" t="s">
        <v>49</v>
      </c>
      <c r="C14" s="45">
        <v>565000</v>
      </c>
      <c r="D14" s="45">
        <v>0</v>
      </c>
    </row>
    <row r="15" spans="1:4" x14ac:dyDescent="0.25">
      <c r="A15" s="43" t="s">
        <v>50</v>
      </c>
      <c r="B15" s="43" t="s">
        <v>51</v>
      </c>
      <c r="C15" s="44">
        <f>C16</f>
        <v>306888</v>
      </c>
      <c r="D15" s="44">
        <f>D16</f>
        <v>317475</v>
      </c>
    </row>
    <row r="16" spans="1:4" x14ac:dyDescent="0.25">
      <c r="A16" s="13" t="s">
        <v>52</v>
      </c>
      <c r="B16" s="13" t="s">
        <v>53</v>
      </c>
      <c r="C16" s="153">
        <v>306888</v>
      </c>
      <c r="D16" s="153">
        <v>317475</v>
      </c>
    </row>
    <row r="17" spans="1:4" ht="26.4" x14ac:dyDescent="0.25">
      <c r="A17" s="43" t="s">
        <v>54</v>
      </c>
      <c r="B17" s="161" t="s">
        <v>55</v>
      </c>
      <c r="C17" s="154">
        <f>C18</f>
        <v>120000</v>
      </c>
      <c r="D17" s="154">
        <f>D18</f>
        <v>0</v>
      </c>
    </row>
    <row r="18" spans="1:4" ht="26.4" x14ac:dyDescent="0.25">
      <c r="A18" s="13" t="s">
        <v>119</v>
      </c>
      <c r="B18" s="162" t="s">
        <v>120</v>
      </c>
      <c r="C18" s="164">
        <v>120000</v>
      </c>
      <c r="D18" s="164">
        <v>0</v>
      </c>
    </row>
    <row r="19" spans="1:4" x14ac:dyDescent="0.25">
      <c r="A19" s="43" t="s">
        <v>56</v>
      </c>
      <c r="B19" s="48" t="s">
        <v>57</v>
      </c>
      <c r="C19" s="163">
        <f>C20</f>
        <v>3892994</v>
      </c>
      <c r="D19" s="163">
        <f>D20</f>
        <v>3984994</v>
      </c>
    </row>
    <row r="20" spans="1:4" x14ac:dyDescent="0.25">
      <c r="A20" s="13" t="s">
        <v>58</v>
      </c>
      <c r="B20" s="47" t="s">
        <v>59</v>
      </c>
      <c r="C20" s="45">
        <v>3892994</v>
      </c>
      <c r="D20" s="45">
        <v>3984994</v>
      </c>
    </row>
    <row r="21" spans="1:4" x14ac:dyDescent="0.25">
      <c r="A21" s="43" t="s">
        <v>60</v>
      </c>
      <c r="B21" s="43" t="s">
        <v>61</v>
      </c>
      <c r="C21" s="44">
        <f>C22+C23</f>
        <v>1704875</v>
      </c>
      <c r="D21" s="44">
        <f>D22+D23</f>
        <v>0</v>
      </c>
    </row>
    <row r="22" spans="1:4" x14ac:dyDescent="0.25">
      <c r="A22" s="13" t="s">
        <v>66</v>
      </c>
      <c r="B22" s="13" t="s">
        <v>67</v>
      </c>
      <c r="C22" s="45">
        <v>1254875</v>
      </c>
      <c r="D22" s="45">
        <v>0</v>
      </c>
    </row>
    <row r="23" spans="1:4" x14ac:dyDescent="0.25">
      <c r="A23" s="13" t="s">
        <v>68</v>
      </c>
      <c r="B23" s="13" t="s">
        <v>69</v>
      </c>
      <c r="C23" s="45">
        <v>450000</v>
      </c>
      <c r="D23" s="45">
        <v>0</v>
      </c>
    </row>
    <row r="24" spans="1:4" x14ac:dyDescent="0.25">
      <c r="A24" s="43" t="s">
        <v>95</v>
      </c>
      <c r="B24" s="43" t="s">
        <v>96</v>
      </c>
      <c r="C24" s="44">
        <f>C25</f>
        <v>55000</v>
      </c>
      <c r="D24" s="44">
        <f>D25</f>
        <v>55000</v>
      </c>
    </row>
    <row r="25" spans="1:4" x14ac:dyDescent="0.25">
      <c r="A25" s="152" t="s">
        <v>109</v>
      </c>
      <c r="B25" s="152" t="s">
        <v>110</v>
      </c>
      <c r="C25" s="153">
        <v>55000</v>
      </c>
      <c r="D25" s="153">
        <v>55000</v>
      </c>
    </row>
    <row r="26" spans="1:4" x14ac:dyDescent="0.25">
      <c r="A26" s="218" t="s">
        <v>93</v>
      </c>
      <c r="B26" s="219"/>
      <c r="C26" s="154">
        <f>C10+C15+C19+C21+C24+C17</f>
        <v>11203757</v>
      </c>
      <c r="D26" s="154">
        <f>D10+D15+D19+D21+D24+D17</f>
        <v>8674969</v>
      </c>
    </row>
    <row r="27" spans="1:4" x14ac:dyDescent="0.25">
      <c r="A27" s="218" t="s">
        <v>316</v>
      </c>
      <c r="B27" s="219"/>
      <c r="C27" s="155">
        <v>207125</v>
      </c>
      <c r="D27" s="155">
        <v>291500</v>
      </c>
    </row>
    <row r="28" spans="1:4" x14ac:dyDescent="0.25">
      <c r="A28" s="218" t="s">
        <v>317</v>
      </c>
      <c r="B28" s="219"/>
      <c r="C28" s="155">
        <f>C26+C27</f>
        <v>11410882</v>
      </c>
      <c r="D28" s="155">
        <f>D26+D27</f>
        <v>8966469</v>
      </c>
    </row>
  </sheetData>
  <sheetProtection selectLockedCells="1" selectUnlockedCells="1"/>
  <mergeCells count="10">
    <mergeCell ref="A28:B28"/>
    <mergeCell ref="A7:D7"/>
    <mergeCell ref="A26:B26"/>
    <mergeCell ref="A27:B27"/>
    <mergeCell ref="A1:D1"/>
    <mergeCell ref="A2:D2"/>
    <mergeCell ref="A3:D3"/>
    <mergeCell ref="A4:D4"/>
    <mergeCell ref="A5:D5"/>
    <mergeCell ref="A6:D6"/>
  </mergeCells>
  <pageMargins left="0.70866141732283472" right="0.70866141732283472" top="0.74803149606299213" bottom="0.74803149606299213" header="0.31496062992125984" footer="0.31496062992125984"/>
  <pageSetup paperSize="9" firstPageNumber="0" fitToHeight="0" orientation="portrait" horizontalDpi="300"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80"/>
  <sheetViews>
    <sheetView view="pageBreakPreview" topLeftCell="A175" zoomScaleNormal="75" zoomScaleSheetLayoutView="100" workbookViewId="0">
      <selection activeCell="A189" sqref="A189"/>
    </sheetView>
  </sheetViews>
  <sheetFormatPr defaultColWidth="8.6640625" defaultRowHeight="15.6" x14ac:dyDescent="0.3"/>
  <cols>
    <col min="1" max="1" width="46.109375" style="4" customWidth="1"/>
    <col min="2" max="2" width="6.6640625" style="4" customWidth="1"/>
    <col min="3" max="3" width="6.109375" style="4" customWidth="1"/>
    <col min="4" max="4" width="14.109375" style="4" customWidth="1"/>
    <col min="5" max="5" width="7.33203125" style="4" customWidth="1"/>
    <col min="6" max="6" width="14.88671875" style="4" customWidth="1"/>
    <col min="7" max="7" width="12.88671875" style="4" customWidth="1"/>
    <col min="8" max="8" width="8.6640625" style="4"/>
    <col min="9" max="9" width="12.88671875" style="4" customWidth="1"/>
    <col min="10" max="16384" width="8.6640625" style="4"/>
  </cols>
  <sheetData>
    <row r="1" spans="1:7" customFormat="1" ht="13.2" x14ac:dyDescent="0.25">
      <c r="A1" s="209"/>
      <c r="B1" s="209"/>
      <c r="C1" s="209"/>
      <c r="D1" s="209"/>
      <c r="E1" s="209"/>
      <c r="F1" s="209"/>
    </row>
    <row r="2" spans="1:7" customFormat="1" ht="13.2" x14ac:dyDescent="0.25">
      <c r="A2" s="201" t="s">
        <v>319</v>
      </c>
      <c r="B2" s="201"/>
      <c r="C2" s="201"/>
      <c r="D2" s="201"/>
      <c r="E2" s="201"/>
      <c r="F2" s="201"/>
    </row>
    <row r="3" spans="1:7" customFormat="1" ht="13.2" x14ac:dyDescent="0.25">
      <c r="A3" s="201" t="s">
        <v>94</v>
      </c>
      <c r="B3" s="201"/>
      <c r="C3" s="201"/>
      <c r="D3" s="201"/>
      <c r="E3" s="201"/>
      <c r="F3" s="201"/>
    </row>
    <row r="4" spans="1:7" customFormat="1" ht="13.2" x14ac:dyDescent="0.25">
      <c r="A4" s="201" t="s">
        <v>0</v>
      </c>
      <c r="B4" s="201"/>
      <c r="C4" s="201"/>
      <c r="D4" s="201"/>
      <c r="E4" s="201"/>
      <c r="F4" s="201"/>
    </row>
    <row r="5" spans="1:7" customFormat="1" ht="13.2" x14ac:dyDescent="0.25">
      <c r="A5" s="201" t="s">
        <v>345</v>
      </c>
      <c r="B5" s="201"/>
      <c r="C5" s="201"/>
      <c r="D5" s="201"/>
      <c r="E5" s="201"/>
      <c r="F5" s="201"/>
    </row>
    <row r="6" spans="1:7" customFormat="1" ht="13.2" x14ac:dyDescent="0.25">
      <c r="A6" s="201" t="s">
        <v>388</v>
      </c>
      <c r="B6" s="201"/>
      <c r="C6" s="201"/>
      <c r="D6" s="201"/>
      <c r="E6" s="201"/>
      <c r="F6" s="201"/>
    </row>
    <row r="7" spans="1:7" ht="16.8" customHeight="1" x14ac:dyDescent="0.3">
      <c r="A7" s="201"/>
      <c r="B7" s="201"/>
      <c r="C7" s="160"/>
      <c r="D7" s="201"/>
      <c r="E7" s="201"/>
      <c r="F7" s="201"/>
    </row>
    <row r="8" spans="1:7" ht="55.2" customHeight="1" x14ac:dyDescent="0.3">
      <c r="A8" s="217" t="s">
        <v>334</v>
      </c>
      <c r="B8" s="217"/>
      <c r="C8" s="217"/>
      <c r="D8" s="217"/>
      <c r="E8" s="217"/>
      <c r="F8" s="217"/>
      <c r="G8" s="5"/>
    </row>
    <row r="9" spans="1:7" x14ac:dyDescent="0.3">
      <c r="A9" s="6"/>
      <c r="B9" s="12"/>
      <c r="C9" s="12"/>
      <c r="D9" s="12"/>
      <c r="E9" s="12"/>
      <c r="F9" s="6" t="s">
        <v>4</v>
      </c>
    </row>
    <row r="10" spans="1:7" x14ac:dyDescent="0.3">
      <c r="A10" s="186" t="s">
        <v>1</v>
      </c>
      <c r="B10" s="42" t="s">
        <v>122</v>
      </c>
      <c r="C10" s="42" t="s">
        <v>123</v>
      </c>
      <c r="D10" s="42" t="s">
        <v>124</v>
      </c>
      <c r="E10" s="51" t="s">
        <v>125</v>
      </c>
      <c r="F10" s="52" t="s">
        <v>287</v>
      </c>
    </row>
    <row r="11" spans="1:7" x14ac:dyDescent="0.3">
      <c r="A11" s="53" t="s">
        <v>39</v>
      </c>
      <c r="B11" s="54" t="s">
        <v>126</v>
      </c>
      <c r="C11" s="54"/>
      <c r="D11" s="54"/>
      <c r="E11" s="54"/>
      <c r="F11" s="55">
        <f>F12+F26+F33+F43+F52+F57</f>
        <v>6480328.71</v>
      </c>
    </row>
    <row r="12" spans="1:7" ht="26.4" x14ac:dyDescent="0.3">
      <c r="A12" s="53" t="s">
        <v>131</v>
      </c>
      <c r="B12" s="54"/>
      <c r="C12" s="54" t="s">
        <v>132</v>
      </c>
      <c r="D12" s="54"/>
      <c r="E12" s="54"/>
      <c r="F12" s="55">
        <f>F13+F18</f>
        <v>1277940</v>
      </c>
    </row>
    <row r="13" spans="1:7" ht="26.4" x14ac:dyDescent="0.3">
      <c r="A13" s="53" t="s">
        <v>127</v>
      </c>
      <c r="B13" s="54"/>
      <c r="C13" s="54"/>
      <c r="D13" s="54" t="s">
        <v>128</v>
      </c>
      <c r="E13" s="54"/>
      <c r="F13" s="55">
        <f>F14</f>
        <v>1105500</v>
      </c>
    </row>
    <row r="14" spans="1:7" ht="26.4" x14ac:dyDescent="0.3">
      <c r="A14" s="46" t="s">
        <v>129</v>
      </c>
      <c r="B14" s="56"/>
      <c r="C14" s="56"/>
      <c r="D14" s="56" t="s">
        <v>130</v>
      </c>
      <c r="E14" s="56"/>
      <c r="F14" s="57">
        <f>F15</f>
        <v>1105500</v>
      </c>
    </row>
    <row r="15" spans="1:7" ht="26.4" x14ac:dyDescent="0.3">
      <c r="A15" s="46" t="s">
        <v>133</v>
      </c>
      <c r="B15" s="56"/>
      <c r="C15" s="56"/>
      <c r="D15" s="56" t="s">
        <v>134</v>
      </c>
      <c r="E15" s="58"/>
      <c r="F15" s="57">
        <f>F16+F17</f>
        <v>1105500</v>
      </c>
    </row>
    <row r="16" spans="1:7" ht="26.4" x14ac:dyDescent="0.3">
      <c r="A16" s="46" t="s">
        <v>135</v>
      </c>
      <c r="B16" s="56"/>
      <c r="C16" s="56"/>
      <c r="D16" s="56"/>
      <c r="E16" s="56" t="s">
        <v>136</v>
      </c>
      <c r="F16" s="57">
        <v>849000</v>
      </c>
    </row>
    <row r="17" spans="1:6" ht="39.6" x14ac:dyDescent="0.3">
      <c r="A17" s="46" t="s">
        <v>137</v>
      </c>
      <c r="B17" s="56"/>
      <c r="C17" s="56"/>
      <c r="D17" s="56"/>
      <c r="E17" s="56" t="s">
        <v>138</v>
      </c>
      <c r="F17" s="57">
        <v>256500</v>
      </c>
    </row>
    <row r="18" spans="1:6" ht="39.6" x14ac:dyDescent="0.3">
      <c r="A18" s="74" t="s">
        <v>257</v>
      </c>
      <c r="B18" s="60"/>
      <c r="C18" s="73"/>
      <c r="D18" s="73" t="s">
        <v>169</v>
      </c>
      <c r="E18" s="73"/>
      <c r="F18" s="75">
        <f>F19</f>
        <v>172440</v>
      </c>
    </row>
    <row r="19" spans="1:6" ht="26.4" x14ac:dyDescent="0.3">
      <c r="A19" s="66" t="s">
        <v>170</v>
      </c>
      <c r="B19" s="76"/>
      <c r="C19" s="73"/>
      <c r="D19" s="60" t="s">
        <v>171</v>
      </c>
      <c r="E19" s="73"/>
      <c r="F19" s="61">
        <f>F20+F23</f>
        <v>172440</v>
      </c>
    </row>
    <row r="20" spans="1:6" ht="39.6" x14ac:dyDescent="0.3">
      <c r="A20" s="46" t="s">
        <v>382</v>
      </c>
      <c r="B20" s="56"/>
      <c r="C20" s="56"/>
      <c r="D20" s="56" t="s">
        <v>383</v>
      </c>
      <c r="E20" s="58"/>
      <c r="F20" s="57">
        <f>F21+F22</f>
        <v>146400</v>
      </c>
    </row>
    <row r="21" spans="1:6" ht="26.4" x14ac:dyDescent="0.3">
      <c r="A21" s="46" t="s">
        <v>135</v>
      </c>
      <c r="B21" s="56"/>
      <c r="C21" s="56"/>
      <c r="D21" s="56"/>
      <c r="E21" s="56" t="s">
        <v>136</v>
      </c>
      <c r="F21" s="57">
        <v>112442.4</v>
      </c>
    </row>
    <row r="22" spans="1:6" ht="39.6" x14ac:dyDescent="0.3">
      <c r="A22" s="46" t="s">
        <v>137</v>
      </c>
      <c r="B22" s="56"/>
      <c r="C22" s="56"/>
      <c r="D22" s="56"/>
      <c r="E22" s="56" t="s">
        <v>138</v>
      </c>
      <c r="F22" s="57">
        <v>33957.599999999999</v>
      </c>
    </row>
    <row r="23" spans="1:6" ht="39.6" x14ac:dyDescent="0.3">
      <c r="A23" s="46" t="s">
        <v>386</v>
      </c>
      <c r="B23" s="56"/>
      <c r="C23" s="56"/>
      <c r="D23" s="56" t="s">
        <v>387</v>
      </c>
      <c r="E23" s="58"/>
      <c r="F23" s="57">
        <f>F24+F25</f>
        <v>26040</v>
      </c>
    </row>
    <row r="24" spans="1:6" ht="26.4" x14ac:dyDescent="0.3">
      <c r="A24" s="46" t="s">
        <v>135</v>
      </c>
      <c r="B24" s="56"/>
      <c r="C24" s="56"/>
      <c r="D24" s="56"/>
      <c r="E24" s="56" t="s">
        <v>136</v>
      </c>
      <c r="F24" s="57">
        <v>20000</v>
      </c>
    </row>
    <row r="25" spans="1:6" ht="39.6" x14ac:dyDescent="0.3">
      <c r="A25" s="46" t="s">
        <v>137</v>
      </c>
      <c r="B25" s="56"/>
      <c r="C25" s="56"/>
      <c r="D25" s="56"/>
      <c r="E25" s="56" t="s">
        <v>138</v>
      </c>
      <c r="F25" s="57">
        <v>6040</v>
      </c>
    </row>
    <row r="26" spans="1:6" ht="52.8" x14ac:dyDescent="0.3">
      <c r="A26" s="53" t="s">
        <v>97</v>
      </c>
      <c r="B26" s="56"/>
      <c r="C26" s="54" t="s">
        <v>139</v>
      </c>
      <c r="D26" s="56"/>
      <c r="E26" s="56"/>
      <c r="F26" s="55">
        <f>F27</f>
        <v>73700</v>
      </c>
    </row>
    <row r="27" spans="1:6" ht="26.4" x14ac:dyDescent="0.3">
      <c r="A27" s="53" t="s">
        <v>127</v>
      </c>
      <c r="B27" s="54"/>
      <c r="C27" s="54"/>
      <c r="D27" s="54" t="s">
        <v>128</v>
      </c>
      <c r="E27" s="54"/>
      <c r="F27" s="55">
        <f>F28</f>
        <v>73700</v>
      </c>
    </row>
    <row r="28" spans="1:6" ht="26.4" x14ac:dyDescent="0.3">
      <c r="A28" s="46" t="s">
        <v>129</v>
      </c>
      <c r="B28" s="56"/>
      <c r="C28" s="56"/>
      <c r="D28" s="56" t="s">
        <v>130</v>
      </c>
      <c r="E28" s="56"/>
      <c r="F28" s="57">
        <f>F29</f>
        <v>73700</v>
      </c>
    </row>
    <row r="29" spans="1:6" ht="26.4" x14ac:dyDescent="0.3">
      <c r="A29" s="46" t="s">
        <v>140</v>
      </c>
      <c r="B29" s="56"/>
      <c r="C29" s="56"/>
      <c r="D29" s="56" t="s">
        <v>141</v>
      </c>
      <c r="E29" s="56"/>
      <c r="F29" s="57">
        <f>F30+F31+F32</f>
        <v>73700</v>
      </c>
    </row>
    <row r="30" spans="1:6" ht="52.8" x14ac:dyDescent="0.3">
      <c r="A30" s="46" t="s">
        <v>142</v>
      </c>
      <c r="B30" s="56"/>
      <c r="C30" s="56"/>
      <c r="D30" s="56"/>
      <c r="E30" s="56" t="s">
        <v>143</v>
      </c>
      <c r="F30" s="57">
        <v>24000</v>
      </c>
    </row>
    <row r="31" spans="1:6" ht="39.6" x14ac:dyDescent="0.3">
      <c r="A31" s="46" t="s">
        <v>137</v>
      </c>
      <c r="B31" s="56"/>
      <c r="C31" s="56"/>
      <c r="D31" s="56"/>
      <c r="E31" s="56" t="s">
        <v>138</v>
      </c>
      <c r="F31" s="57">
        <v>17700</v>
      </c>
    </row>
    <row r="32" spans="1:6" x14ac:dyDescent="0.3">
      <c r="A32" s="62" t="s">
        <v>153</v>
      </c>
      <c r="B32" s="56"/>
      <c r="C32" s="56"/>
      <c r="D32" s="56"/>
      <c r="E32" s="56" t="s">
        <v>154</v>
      </c>
      <c r="F32" s="57">
        <v>32000</v>
      </c>
    </row>
    <row r="33" spans="1:6" ht="39.6" x14ac:dyDescent="0.3">
      <c r="A33" s="53" t="s">
        <v>144</v>
      </c>
      <c r="B33" s="54"/>
      <c r="C33" s="54" t="s">
        <v>145</v>
      </c>
      <c r="D33" s="54"/>
      <c r="E33" s="54"/>
      <c r="F33" s="55">
        <f>F34</f>
        <v>3849508.71</v>
      </c>
    </row>
    <row r="34" spans="1:6" ht="26.4" x14ac:dyDescent="0.3">
      <c r="A34" s="53" t="s">
        <v>127</v>
      </c>
      <c r="B34" s="54"/>
      <c r="C34" s="54"/>
      <c r="D34" s="54" t="s">
        <v>128</v>
      </c>
      <c r="E34" s="54"/>
      <c r="F34" s="55">
        <f>F35</f>
        <v>3849508.71</v>
      </c>
    </row>
    <row r="35" spans="1:6" ht="26.4" x14ac:dyDescent="0.3">
      <c r="A35" s="46" t="s">
        <v>129</v>
      </c>
      <c r="B35" s="56"/>
      <c r="C35" s="56"/>
      <c r="D35" s="56" t="s">
        <v>130</v>
      </c>
      <c r="E35" s="56"/>
      <c r="F35" s="57">
        <f>F36</f>
        <v>3849508.71</v>
      </c>
    </row>
    <row r="36" spans="1:6" x14ac:dyDescent="0.3">
      <c r="A36" s="46" t="s">
        <v>146</v>
      </c>
      <c r="B36" s="54"/>
      <c r="C36" s="56"/>
      <c r="D36" s="56" t="s">
        <v>147</v>
      </c>
      <c r="E36" s="58"/>
      <c r="F36" s="57">
        <f>F37+F38+F39+F40+F41+F42</f>
        <v>3849508.71</v>
      </c>
    </row>
    <row r="37" spans="1:6" ht="39.6" x14ac:dyDescent="0.3">
      <c r="A37" s="46" t="s">
        <v>148</v>
      </c>
      <c r="B37" s="56"/>
      <c r="C37" s="56"/>
      <c r="D37" s="59"/>
      <c r="E37" s="56">
        <v>121</v>
      </c>
      <c r="F37" s="57">
        <v>2873198.37</v>
      </c>
    </row>
    <row r="38" spans="1:6" ht="39.6" x14ac:dyDescent="0.3">
      <c r="A38" s="46" t="s">
        <v>149</v>
      </c>
      <c r="B38" s="56"/>
      <c r="C38" s="56"/>
      <c r="D38" s="59"/>
      <c r="E38" s="56" t="s">
        <v>150</v>
      </c>
      <c r="F38" s="57">
        <v>4100</v>
      </c>
    </row>
    <row r="39" spans="1:6" ht="39.6" x14ac:dyDescent="0.3">
      <c r="A39" s="46" t="s">
        <v>137</v>
      </c>
      <c r="B39" s="56"/>
      <c r="C39" s="56"/>
      <c r="D39" s="59"/>
      <c r="E39" s="56" t="s">
        <v>138</v>
      </c>
      <c r="F39" s="57">
        <v>880301.63</v>
      </c>
    </row>
    <row r="40" spans="1:6" x14ac:dyDescent="0.3">
      <c r="A40" s="46" t="s">
        <v>151</v>
      </c>
      <c r="B40" s="56"/>
      <c r="C40" s="56"/>
      <c r="D40" s="59"/>
      <c r="E40" s="56">
        <v>244</v>
      </c>
      <c r="F40" s="57">
        <v>86708.71</v>
      </c>
    </row>
    <row r="41" spans="1:6" x14ac:dyDescent="0.3">
      <c r="A41" s="46" t="s">
        <v>152</v>
      </c>
      <c r="B41" s="56"/>
      <c r="C41" s="56"/>
      <c r="D41" s="59"/>
      <c r="E41" s="60">
        <v>852</v>
      </c>
      <c r="F41" s="61">
        <v>4600</v>
      </c>
    </row>
    <row r="42" spans="1:6" x14ac:dyDescent="0.3">
      <c r="A42" s="62" t="s">
        <v>153</v>
      </c>
      <c r="B42" s="60"/>
      <c r="C42" s="60"/>
      <c r="D42" s="63"/>
      <c r="E42" s="64" t="s">
        <v>154</v>
      </c>
      <c r="F42" s="65">
        <v>600</v>
      </c>
    </row>
    <row r="43" spans="1:6" ht="39.6" x14ac:dyDescent="0.3">
      <c r="A43" s="80" t="s">
        <v>374</v>
      </c>
      <c r="B43" s="81"/>
      <c r="C43" s="81" t="s">
        <v>155</v>
      </c>
      <c r="D43" s="67"/>
      <c r="E43" s="81"/>
      <c r="F43" s="82">
        <f>F44</f>
        <v>155900</v>
      </c>
    </row>
    <row r="44" spans="1:6" ht="26.4" x14ac:dyDescent="0.3">
      <c r="A44" s="53" t="s">
        <v>127</v>
      </c>
      <c r="B44" s="54"/>
      <c r="C44" s="54"/>
      <c r="D44" s="54" t="s">
        <v>128</v>
      </c>
      <c r="E44" s="54"/>
      <c r="F44" s="55">
        <f>F45</f>
        <v>155900</v>
      </c>
    </row>
    <row r="45" spans="1:6" ht="26.4" x14ac:dyDescent="0.3">
      <c r="A45" s="103" t="s">
        <v>129</v>
      </c>
      <c r="B45" s="71"/>
      <c r="C45" s="71"/>
      <c r="D45" s="105" t="s">
        <v>130</v>
      </c>
      <c r="E45" s="71"/>
      <c r="F45" s="72">
        <f>F46+F48+F50</f>
        <v>155900</v>
      </c>
    </row>
    <row r="46" spans="1:6" ht="39.6" x14ac:dyDescent="0.3">
      <c r="A46" s="46" t="s">
        <v>156</v>
      </c>
      <c r="B46" s="56"/>
      <c r="C46" s="56"/>
      <c r="D46" s="56" t="s">
        <v>157</v>
      </c>
      <c r="E46" s="58"/>
      <c r="F46" s="57">
        <f>F47</f>
        <v>109890</v>
      </c>
    </row>
    <row r="47" spans="1:6" x14ac:dyDescent="0.3">
      <c r="A47" s="46" t="s">
        <v>158</v>
      </c>
      <c r="B47" s="54"/>
      <c r="C47" s="54"/>
      <c r="D47" s="56"/>
      <c r="E47" s="56" t="s">
        <v>159</v>
      </c>
      <c r="F47" s="57">
        <v>109890</v>
      </c>
    </row>
    <row r="48" spans="1:6" ht="39.6" x14ac:dyDescent="0.3">
      <c r="A48" s="46" t="s">
        <v>160</v>
      </c>
      <c r="B48" s="54"/>
      <c r="C48" s="54"/>
      <c r="D48" s="56" t="s">
        <v>161</v>
      </c>
      <c r="E48" s="58"/>
      <c r="F48" s="57">
        <f>F49</f>
        <v>40000</v>
      </c>
    </row>
    <row r="49" spans="1:6" x14ac:dyDescent="0.3">
      <c r="A49" s="46" t="s">
        <v>158</v>
      </c>
      <c r="B49" s="54"/>
      <c r="C49" s="54"/>
      <c r="D49" s="56"/>
      <c r="E49" s="56" t="s">
        <v>159</v>
      </c>
      <c r="F49" s="57">
        <v>40000</v>
      </c>
    </row>
    <row r="50" spans="1:6" ht="66" x14ac:dyDescent="0.3">
      <c r="A50" s="46" t="s">
        <v>375</v>
      </c>
      <c r="B50" s="54"/>
      <c r="C50" s="54"/>
      <c r="D50" s="56" t="s">
        <v>376</v>
      </c>
      <c r="E50" s="58"/>
      <c r="F50" s="57">
        <f>F51</f>
        <v>6010</v>
      </c>
    </row>
    <row r="51" spans="1:6" x14ac:dyDescent="0.3">
      <c r="A51" s="46" t="s">
        <v>158</v>
      </c>
      <c r="B51" s="54"/>
      <c r="C51" s="54"/>
      <c r="D51" s="56"/>
      <c r="E51" s="56" t="s">
        <v>159</v>
      </c>
      <c r="F51" s="57">
        <v>6010</v>
      </c>
    </row>
    <row r="52" spans="1:6" x14ac:dyDescent="0.3">
      <c r="A52" s="53" t="s">
        <v>47</v>
      </c>
      <c r="B52" s="54"/>
      <c r="C52" s="54" t="s">
        <v>162</v>
      </c>
      <c r="D52" s="56"/>
      <c r="E52" s="56"/>
      <c r="F52" s="55">
        <f>F55</f>
        <v>20000</v>
      </c>
    </row>
    <row r="53" spans="1:6" ht="26.4" x14ac:dyDescent="0.3">
      <c r="A53" s="53" t="s">
        <v>127</v>
      </c>
      <c r="B53" s="54"/>
      <c r="C53" s="54"/>
      <c r="D53" s="54" t="s">
        <v>128</v>
      </c>
      <c r="E53" s="54"/>
      <c r="F53" s="55">
        <f>F54</f>
        <v>20000</v>
      </c>
    </row>
    <row r="54" spans="1:6" ht="66" x14ac:dyDescent="0.3">
      <c r="A54" s="53" t="s">
        <v>256</v>
      </c>
      <c r="B54" s="54"/>
      <c r="C54" s="54"/>
      <c r="D54" s="73" t="s">
        <v>163</v>
      </c>
      <c r="E54" s="56"/>
      <c r="F54" s="57">
        <f>F55</f>
        <v>20000</v>
      </c>
    </row>
    <row r="55" spans="1:6" x14ac:dyDescent="0.3">
      <c r="A55" s="46" t="s">
        <v>164</v>
      </c>
      <c r="B55" s="54"/>
      <c r="C55" s="54"/>
      <c r="D55" s="56" t="s">
        <v>165</v>
      </c>
      <c r="E55" s="56"/>
      <c r="F55" s="57">
        <f>F56</f>
        <v>20000</v>
      </c>
    </row>
    <row r="56" spans="1:6" x14ac:dyDescent="0.3">
      <c r="A56" s="46" t="s">
        <v>166</v>
      </c>
      <c r="B56" s="54"/>
      <c r="C56" s="54"/>
      <c r="D56" s="56"/>
      <c r="E56" s="56" t="s">
        <v>167</v>
      </c>
      <c r="F56" s="57">
        <v>20000</v>
      </c>
    </row>
    <row r="57" spans="1:6" x14ac:dyDescent="0.3">
      <c r="A57" s="53" t="s">
        <v>168</v>
      </c>
      <c r="B57" s="56"/>
      <c r="C57" s="54">
        <v>13</v>
      </c>
      <c r="D57" s="56"/>
      <c r="E57" s="54"/>
      <c r="F57" s="55">
        <f>F58+F64</f>
        <v>1103280</v>
      </c>
    </row>
    <row r="58" spans="1:6" ht="39.6" x14ac:dyDescent="0.3">
      <c r="A58" s="74" t="s">
        <v>257</v>
      </c>
      <c r="B58" s="60"/>
      <c r="C58" s="73"/>
      <c r="D58" s="73" t="s">
        <v>169</v>
      </c>
      <c r="E58" s="73"/>
      <c r="F58" s="75">
        <f>F59</f>
        <v>803000</v>
      </c>
    </row>
    <row r="59" spans="1:6" ht="26.4" x14ac:dyDescent="0.3">
      <c r="A59" s="66" t="s">
        <v>170</v>
      </c>
      <c r="B59" s="76"/>
      <c r="C59" s="73"/>
      <c r="D59" s="60" t="s">
        <v>171</v>
      </c>
      <c r="E59" s="73"/>
      <c r="F59" s="75">
        <f>F60</f>
        <v>803000</v>
      </c>
    </row>
    <row r="60" spans="1:6" x14ac:dyDescent="0.3">
      <c r="A60" s="66" t="s">
        <v>172</v>
      </c>
      <c r="B60" s="76"/>
      <c r="C60" s="73"/>
      <c r="D60" s="60" t="s">
        <v>173</v>
      </c>
      <c r="E60" s="73"/>
      <c r="F60" s="75">
        <f>F61+F62+F63</f>
        <v>803000</v>
      </c>
    </row>
    <row r="61" spans="1:6" ht="26.4" x14ac:dyDescent="0.3">
      <c r="A61" s="66" t="s">
        <v>174</v>
      </c>
      <c r="B61" s="76"/>
      <c r="C61" s="73"/>
      <c r="D61" s="60"/>
      <c r="E61" s="60" t="s">
        <v>175</v>
      </c>
      <c r="F61" s="61">
        <v>325000</v>
      </c>
    </row>
    <row r="62" spans="1:6" x14ac:dyDescent="0.3">
      <c r="A62" s="46" t="s">
        <v>176</v>
      </c>
      <c r="B62" s="56"/>
      <c r="C62" s="56"/>
      <c r="D62" s="56"/>
      <c r="E62" s="56" t="s">
        <v>177</v>
      </c>
      <c r="F62" s="57">
        <v>459000</v>
      </c>
    </row>
    <row r="63" spans="1:6" x14ac:dyDescent="0.3">
      <c r="A63" s="62" t="s">
        <v>153</v>
      </c>
      <c r="B63" s="60"/>
      <c r="C63" s="60"/>
      <c r="D63" s="60"/>
      <c r="E63" s="60" t="s">
        <v>154</v>
      </c>
      <c r="F63" s="61">
        <v>19000</v>
      </c>
    </row>
    <row r="64" spans="1:6" ht="52.8" x14ac:dyDescent="0.3">
      <c r="A64" s="74" t="s">
        <v>180</v>
      </c>
      <c r="B64" s="56"/>
      <c r="C64" s="56"/>
      <c r="D64" s="73" t="s">
        <v>181</v>
      </c>
      <c r="E64" s="56"/>
      <c r="F64" s="55">
        <f>F65</f>
        <v>300280</v>
      </c>
    </row>
    <row r="65" spans="1:6" ht="26.4" x14ac:dyDescent="0.3">
      <c r="A65" s="66" t="s">
        <v>182</v>
      </c>
      <c r="B65" s="56"/>
      <c r="C65" s="56"/>
      <c r="D65" s="56" t="s">
        <v>183</v>
      </c>
      <c r="E65" s="56"/>
      <c r="F65" s="57">
        <f>F66</f>
        <v>300280</v>
      </c>
    </row>
    <row r="66" spans="1:6" ht="39.6" x14ac:dyDescent="0.3">
      <c r="A66" s="66" t="s">
        <v>206</v>
      </c>
      <c r="B66" s="77"/>
      <c r="C66" s="56"/>
      <c r="D66" s="56" t="s">
        <v>184</v>
      </c>
      <c r="E66" s="56"/>
      <c r="F66" s="57">
        <f>F67</f>
        <v>300280</v>
      </c>
    </row>
    <row r="67" spans="1:6" x14ac:dyDescent="0.3">
      <c r="A67" s="46" t="s">
        <v>151</v>
      </c>
      <c r="B67" s="77"/>
      <c r="C67" s="56"/>
      <c r="D67" s="56"/>
      <c r="E67" s="56" t="s">
        <v>177</v>
      </c>
      <c r="F67" s="57">
        <v>300280</v>
      </c>
    </row>
    <row r="68" spans="1:6" x14ac:dyDescent="0.3">
      <c r="A68" s="53" t="s">
        <v>51</v>
      </c>
      <c r="B68" s="54" t="s">
        <v>132</v>
      </c>
      <c r="C68" s="56"/>
      <c r="D68" s="56"/>
      <c r="E68" s="54"/>
      <c r="F68" s="55">
        <f>F69</f>
        <v>293942</v>
      </c>
    </row>
    <row r="69" spans="1:6" x14ac:dyDescent="0.3">
      <c r="A69" s="53" t="s">
        <v>53</v>
      </c>
      <c r="B69" s="56"/>
      <c r="C69" s="54" t="s">
        <v>139</v>
      </c>
      <c r="D69" s="54"/>
      <c r="E69" s="54"/>
      <c r="F69" s="55">
        <f>F73+F74</f>
        <v>293942</v>
      </c>
    </row>
    <row r="70" spans="1:6" ht="26.4" x14ac:dyDescent="0.3">
      <c r="A70" s="53" t="s">
        <v>127</v>
      </c>
      <c r="B70" s="56"/>
      <c r="C70" s="54"/>
      <c r="D70" s="54" t="s">
        <v>128</v>
      </c>
      <c r="E70" s="54"/>
      <c r="F70" s="55">
        <f>F71</f>
        <v>293942</v>
      </c>
    </row>
    <row r="71" spans="1:6" ht="26.4" x14ac:dyDescent="0.3">
      <c r="A71" s="46" t="s">
        <v>129</v>
      </c>
      <c r="B71" s="56"/>
      <c r="C71" s="56"/>
      <c r="D71" s="56" t="s">
        <v>130</v>
      </c>
      <c r="E71" s="54"/>
      <c r="F71" s="57">
        <f>F72</f>
        <v>293942</v>
      </c>
    </row>
    <row r="72" spans="1:6" ht="39.6" x14ac:dyDescent="0.3">
      <c r="A72" s="46" t="s">
        <v>318</v>
      </c>
      <c r="B72" s="56"/>
      <c r="C72" s="56"/>
      <c r="D72" s="56" t="s">
        <v>185</v>
      </c>
      <c r="E72" s="56"/>
      <c r="F72" s="57">
        <f>F73+F74</f>
        <v>293942</v>
      </c>
    </row>
    <row r="73" spans="1:6" ht="39.6" x14ac:dyDescent="0.3">
      <c r="A73" s="46" t="s">
        <v>148</v>
      </c>
      <c r="B73" s="56"/>
      <c r="C73" s="56"/>
      <c r="D73" s="56"/>
      <c r="E73" s="56" t="s">
        <v>136</v>
      </c>
      <c r="F73" s="57">
        <v>226689.7</v>
      </c>
    </row>
    <row r="74" spans="1:6" ht="39.6" x14ac:dyDescent="0.3">
      <c r="A74" s="46" t="s">
        <v>137</v>
      </c>
      <c r="B74" s="56"/>
      <c r="C74" s="56"/>
      <c r="D74" s="56"/>
      <c r="E74" s="56" t="s">
        <v>138</v>
      </c>
      <c r="F74" s="57">
        <v>67252.3</v>
      </c>
    </row>
    <row r="75" spans="1:6" ht="26.4" x14ac:dyDescent="0.3">
      <c r="A75" s="53" t="s">
        <v>55</v>
      </c>
      <c r="B75" s="54" t="s">
        <v>139</v>
      </c>
      <c r="C75" s="54"/>
      <c r="D75" s="54"/>
      <c r="E75" s="54"/>
      <c r="F75" s="55">
        <f>F76</f>
        <v>102810</v>
      </c>
    </row>
    <row r="76" spans="1:6" ht="39.6" x14ac:dyDescent="0.3">
      <c r="A76" s="53" t="s">
        <v>120</v>
      </c>
      <c r="B76" s="56"/>
      <c r="C76" s="54" t="s">
        <v>186</v>
      </c>
      <c r="D76" s="54"/>
      <c r="E76" s="54"/>
      <c r="F76" s="55">
        <f>F77</f>
        <v>102810</v>
      </c>
    </row>
    <row r="77" spans="1:6" ht="79.2" x14ac:dyDescent="0.3">
      <c r="A77" s="74" t="s">
        <v>187</v>
      </c>
      <c r="B77" s="60"/>
      <c r="C77" s="73"/>
      <c r="D77" s="73" t="s">
        <v>188</v>
      </c>
      <c r="E77" s="73"/>
      <c r="F77" s="75">
        <f>F78</f>
        <v>102810</v>
      </c>
    </row>
    <row r="78" spans="1:6" ht="39.6" x14ac:dyDescent="0.3">
      <c r="A78" s="62" t="s">
        <v>308</v>
      </c>
      <c r="B78" s="60"/>
      <c r="C78" s="73"/>
      <c r="D78" s="60" t="s">
        <v>189</v>
      </c>
      <c r="E78" s="73"/>
      <c r="F78" s="61">
        <f>F79+F81</f>
        <v>102810</v>
      </c>
    </row>
    <row r="79" spans="1:6" x14ac:dyDescent="0.3">
      <c r="A79" s="62" t="s">
        <v>190</v>
      </c>
      <c r="B79" s="60"/>
      <c r="C79" s="73"/>
      <c r="D79" s="60" t="s">
        <v>191</v>
      </c>
      <c r="E79" s="73"/>
      <c r="F79" s="61">
        <f>F80</f>
        <v>82810</v>
      </c>
    </row>
    <row r="80" spans="1:6" x14ac:dyDescent="0.3">
      <c r="A80" s="46" t="s">
        <v>176</v>
      </c>
      <c r="B80" s="56"/>
      <c r="C80" s="54"/>
      <c r="D80" s="54"/>
      <c r="E80" s="56" t="s">
        <v>177</v>
      </c>
      <c r="F80" s="57">
        <v>82810</v>
      </c>
    </row>
    <row r="81" spans="1:6" ht="26.4" x14ac:dyDescent="0.3">
      <c r="A81" s="62" t="s">
        <v>192</v>
      </c>
      <c r="B81" s="78"/>
      <c r="C81" s="78"/>
      <c r="D81" s="60" t="s">
        <v>193</v>
      </c>
      <c r="E81" s="60"/>
      <c r="F81" s="61">
        <f>F82</f>
        <v>20000</v>
      </c>
    </row>
    <row r="82" spans="1:6" x14ac:dyDescent="0.3">
      <c r="A82" s="46" t="s">
        <v>176</v>
      </c>
      <c r="B82" s="79"/>
      <c r="C82" s="79"/>
      <c r="D82" s="56"/>
      <c r="E82" s="56" t="s">
        <v>177</v>
      </c>
      <c r="F82" s="57">
        <v>20000</v>
      </c>
    </row>
    <row r="83" spans="1:6" x14ac:dyDescent="0.3">
      <c r="A83" s="53" t="s">
        <v>194</v>
      </c>
      <c r="B83" s="54" t="s">
        <v>145</v>
      </c>
      <c r="C83" s="54"/>
      <c r="D83" s="56"/>
      <c r="E83" s="54"/>
      <c r="F83" s="55">
        <f>F84</f>
        <v>7757078.7600000007</v>
      </c>
    </row>
    <row r="84" spans="1:6" x14ac:dyDescent="0.3">
      <c r="A84" s="74" t="s">
        <v>59</v>
      </c>
      <c r="B84" s="73"/>
      <c r="C84" s="73" t="s">
        <v>195</v>
      </c>
      <c r="D84" s="60"/>
      <c r="E84" s="73"/>
      <c r="F84" s="75">
        <f>F85</f>
        <v>7757078.7600000007</v>
      </c>
    </row>
    <row r="85" spans="1:6" ht="39.6" x14ac:dyDescent="0.3">
      <c r="A85" s="80" t="s">
        <v>196</v>
      </c>
      <c r="B85" s="81"/>
      <c r="C85" s="81"/>
      <c r="D85" s="81" t="s">
        <v>197</v>
      </c>
      <c r="E85" s="81"/>
      <c r="F85" s="82">
        <f>F86</f>
        <v>7757078.7600000007</v>
      </c>
    </row>
    <row r="86" spans="1:6" ht="26.4" x14ac:dyDescent="0.3">
      <c r="A86" s="66" t="s">
        <v>198</v>
      </c>
      <c r="B86" s="83"/>
      <c r="C86" s="83"/>
      <c r="D86" s="67" t="s">
        <v>199</v>
      </c>
      <c r="E86" s="81"/>
      <c r="F86" s="84">
        <f>F87+F89+F92+F95+F98+F100+F102+F104+F106</f>
        <v>7757078.7600000007</v>
      </c>
    </row>
    <row r="87" spans="1:6" ht="26.4" x14ac:dyDescent="0.3">
      <c r="A87" s="86" t="s">
        <v>202</v>
      </c>
      <c r="B87" s="87"/>
      <c r="C87" s="88"/>
      <c r="D87" s="88" t="s">
        <v>203</v>
      </c>
      <c r="E87" s="87"/>
      <c r="F87" s="89">
        <f>F88</f>
        <v>300000</v>
      </c>
    </row>
    <row r="88" spans="1:6" x14ac:dyDescent="0.3">
      <c r="A88" s="46" t="s">
        <v>176</v>
      </c>
      <c r="B88" s="91"/>
      <c r="C88" s="92"/>
      <c r="D88" s="92"/>
      <c r="E88" s="92" t="s">
        <v>177</v>
      </c>
      <c r="F88" s="93">
        <v>300000</v>
      </c>
    </row>
    <row r="89" spans="1:6" ht="26.4" x14ac:dyDescent="0.3">
      <c r="A89" s="66" t="s">
        <v>200</v>
      </c>
      <c r="B89" s="83"/>
      <c r="C89" s="83"/>
      <c r="D89" s="67" t="s">
        <v>201</v>
      </c>
      <c r="E89" s="81"/>
      <c r="F89" s="85">
        <f>F90+F91</f>
        <v>790243.61</v>
      </c>
    </row>
    <row r="90" spans="1:6" ht="39.6" x14ac:dyDescent="0.3">
      <c r="A90" s="66" t="s">
        <v>384</v>
      </c>
      <c r="B90" s="81"/>
      <c r="C90" s="81"/>
      <c r="D90" s="68"/>
      <c r="E90" s="67" t="s">
        <v>385</v>
      </c>
      <c r="F90" s="85">
        <v>50000</v>
      </c>
    </row>
    <row r="91" spans="1:6" x14ac:dyDescent="0.3">
      <c r="A91" s="66" t="s">
        <v>151</v>
      </c>
      <c r="B91" s="81"/>
      <c r="C91" s="81"/>
      <c r="D91" s="68"/>
      <c r="E91" s="67" t="s">
        <v>177</v>
      </c>
      <c r="F91" s="85">
        <v>740243.61</v>
      </c>
    </row>
    <row r="92" spans="1:6" ht="26.4" x14ac:dyDescent="0.3">
      <c r="A92" s="94" t="s">
        <v>262</v>
      </c>
      <c r="B92" s="95"/>
      <c r="C92" s="96"/>
      <c r="D92" s="96" t="s">
        <v>261</v>
      </c>
      <c r="E92" s="96"/>
      <c r="F92" s="97">
        <f>F94+F93</f>
        <v>77953.84</v>
      </c>
    </row>
    <row r="93" spans="1:6" x14ac:dyDescent="0.3">
      <c r="A93" s="46" t="s">
        <v>176</v>
      </c>
      <c r="B93" s="95"/>
      <c r="C93" s="96"/>
      <c r="D93" s="96"/>
      <c r="E93" s="96" t="s">
        <v>177</v>
      </c>
      <c r="F93" s="97">
        <v>37208.01</v>
      </c>
    </row>
    <row r="94" spans="1:6" x14ac:dyDescent="0.3">
      <c r="A94" s="46" t="s">
        <v>222</v>
      </c>
      <c r="B94" s="95"/>
      <c r="C94" s="96"/>
      <c r="D94" s="96"/>
      <c r="E94" s="96" t="s">
        <v>159</v>
      </c>
      <c r="F94" s="97">
        <v>40745.83</v>
      </c>
    </row>
    <row r="95" spans="1:6" ht="26.4" x14ac:dyDescent="0.3">
      <c r="A95" s="94" t="s">
        <v>254</v>
      </c>
      <c r="B95" s="95"/>
      <c r="C95" s="96"/>
      <c r="D95" s="96" t="s">
        <v>255</v>
      </c>
      <c r="E95" s="96"/>
      <c r="F95" s="97">
        <f>F96+F97</f>
        <v>1479988</v>
      </c>
    </row>
    <row r="96" spans="1:6" x14ac:dyDescent="0.3">
      <c r="A96" s="46" t="s">
        <v>176</v>
      </c>
      <c r="B96" s="95"/>
      <c r="C96" s="96"/>
      <c r="D96" s="96"/>
      <c r="E96" s="96" t="s">
        <v>177</v>
      </c>
      <c r="F96" s="97">
        <v>705817.19</v>
      </c>
    </row>
    <row r="97" spans="1:6" x14ac:dyDescent="0.3">
      <c r="A97" s="46" t="s">
        <v>222</v>
      </c>
      <c r="B97" s="95"/>
      <c r="C97" s="96"/>
      <c r="D97" s="96"/>
      <c r="E97" s="96" t="s">
        <v>159</v>
      </c>
      <c r="F97" s="97">
        <v>774170.81</v>
      </c>
    </row>
    <row r="98" spans="1:6" ht="52.8" x14ac:dyDescent="0.3">
      <c r="A98" s="94" t="s">
        <v>323</v>
      </c>
      <c r="B98" s="95"/>
      <c r="C98" s="96"/>
      <c r="D98" s="96" t="s">
        <v>289</v>
      </c>
      <c r="E98" s="96"/>
      <c r="F98" s="97">
        <f>F99</f>
        <v>1328371</v>
      </c>
    </row>
    <row r="99" spans="1:6" x14ac:dyDescent="0.3">
      <c r="A99" s="46" t="s">
        <v>222</v>
      </c>
      <c r="B99" s="95"/>
      <c r="C99" s="96"/>
      <c r="D99" s="96"/>
      <c r="E99" s="96" t="s">
        <v>159</v>
      </c>
      <c r="F99" s="97">
        <v>1328371</v>
      </c>
    </row>
    <row r="100" spans="1:6" ht="52.8" x14ac:dyDescent="0.3">
      <c r="A100" s="94" t="s">
        <v>324</v>
      </c>
      <c r="B100" s="95"/>
      <c r="C100" s="96"/>
      <c r="D100" s="96" t="s">
        <v>290</v>
      </c>
      <c r="E100" s="96"/>
      <c r="F100" s="97">
        <f>F101</f>
        <v>69914.97</v>
      </c>
    </row>
    <row r="101" spans="1:6" x14ac:dyDescent="0.3">
      <c r="A101" s="46" t="s">
        <v>222</v>
      </c>
      <c r="B101" s="95"/>
      <c r="C101" s="96"/>
      <c r="D101" s="96"/>
      <c r="E101" s="96" t="s">
        <v>159</v>
      </c>
      <c r="F101" s="97">
        <v>69914.97</v>
      </c>
    </row>
    <row r="102" spans="1:6" ht="39.6" x14ac:dyDescent="0.3">
      <c r="A102" s="90" t="s">
        <v>356</v>
      </c>
      <c r="B102" s="95"/>
      <c r="C102" s="96"/>
      <c r="D102" s="96" t="s">
        <v>357</v>
      </c>
      <c r="E102" s="96"/>
      <c r="F102" s="97">
        <f>F103</f>
        <v>185530.34</v>
      </c>
    </row>
    <row r="103" spans="1:6" x14ac:dyDescent="0.3">
      <c r="A103" s="46" t="s">
        <v>222</v>
      </c>
      <c r="B103" s="95"/>
      <c r="C103" s="96"/>
      <c r="D103" s="96"/>
      <c r="E103" s="96" t="s">
        <v>159</v>
      </c>
      <c r="F103" s="97">
        <v>185530.34</v>
      </c>
    </row>
    <row r="104" spans="1:6" ht="39.6" x14ac:dyDescent="0.3">
      <c r="A104" s="90" t="s">
        <v>362</v>
      </c>
      <c r="B104" s="95"/>
      <c r="C104" s="96"/>
      <c r="D104" s="96" t="s">
        <v>363</v>
      </c>
      <c r="E104" s="96"/>
      <c r="F104" s="97">
        <f>F105</f>
        <v>3525076.45</v>
      </c>
    </row>
    <row r="105" spans="1:6" x14ac:dyDescent="0.3">
      <c r="A105" s="46" t="s">
        <v>222</v>
      </c>
      <c r="B105" s="95"/>
      <c r="C105" s="96"/>
      <c r="D105" s="96"/>
      <c r="E105" s="96" t="s">
        <v>159</v>
      </c>
      <c r="F105" s="97">
        <v>3525076.45</v>
      </c>
    </row>
    <row r="106" spans="1:6" ht="39.6" x14ac:dyDescent="0.3">
      <c r="A106" s="90" t="s">
        <v>362</v>
      </c>
      <c r="B106" s="95"/>
      <c r="C106" s="96"/>
      <c r="D106" s="96" t="s">
        <v>363</v>
      </c>
      <c r="E106" s="96"/>
      <c r="F106" s="97">
        <f>F107</f>
        <v>0.55000000000000004</v>
      </c>
    </row>
    <row r="107" spans="1:6" x14ac:dyDescent="0.3">
      <c r="A107" s="46" t="s">
        <v>176</v>
      </c>
      <c r="B107" s="95"/>
      <c r="C107" s="96"/>
      <c r="D107" s="96"/>
      <c r="E107" s="96" t="s">
        <v>177</v>
      </c>
      <c r="F107" s="97">
        <v>0.55000000000000004</v>
      </c>
    </row>
    <row r="108" spans="1:6" x14ac:dyDescent="0.3">
      <c r="A108" s="53" t="s">
        <v>61</v>
      </c>
      <c r="B108" s="73" t="s">
        <v>205</v>
      </c>
      <c r="C108" s="73"/>
      <c r="D108" s="54"/>
      <c r="E108" s="54"/>
      <c r="F108" s="55">
        <f>F109+F125+F130+F144</f>
        <v>83491414.540000007</v>
      </c>
    </row>
    <row r="109" spans="1:6" x14ac:dyDescent="0.3">
      <c r="A109" s="74" t="s">
        <v>63</v>
      </c>
      <c r="B109" s="73"/>
      <c r="C109" s="73" t="s">
        <v>126</v>
      </c>
      <c r="D109" s="73"/>
      <c r="E109" s="73"/>
      <c r="F109" s="75">
        <f>F110+F115</f>
        <v>73265117</v>
      </c>
    </row>
    <row r="110" spans="1:6" ht="52.8" x14ac:dyDescent="0.3">
      <c r="A110" s="80" t="s">
        <v>180</v>
      </c>
      <c r="B110" s="81"/>
      <c r="C110" s="81"/>
      <c r="D110" s="81" t="s">
        <v>181</v>
      </c>
      <c r="E110" s="67"/>
      <c r="F110" s="98">
        <f>F112</f>
        <v>664594</v>
      </c>
    </row>
    <row r="111" spans="1:6" ht="39.6" x14ac:dyDescent="0.3">
      <c r="A111" s="99" t="s">
        <v>206</v>
      </c>
      <c r="B111" s="100"/>
      <c r="C111" s="100"/>
      <c r="D111" s="101" t="s">
        <v>183</v>
      </c>
      <c r="E111" s="64"/>
      <c r="F111" s="65">
        <f>F112</f>
        <v>664594</v>
      </c>
    </row>
    <row r="112" spans="1:6" ht="39.6" x14ac:dyDescent="0.3">
      <c r="A112" s="66" t="s">
        <v>206</v>
      </c>
      <c r="B112" s="81"/>
      <c r="C112" s="81"/>
      <c r="D112" s="102" t="s">
        <v>184</v>
      </c>
      <c r="E112" s="67"/>
      <c r="F112" s="69">
        <f>F113+F114</f>
        <v>664594</v>
      </c>
    </row>
    <row r="113" spans="1:6" x14ac:dyDescent="0.3">
      <c r="A113" s="103" t="s">
        <v>151</v>
      </c>
      <c r="B113" s="81"/>
      <c r="C113" s="81"/>
      <c r="D113" s="102"/>
      <c r="E113" s="67" t="s">
        <v>177</v>
      </c>
      <c r="F113" s="69">
        <v>184594</v>
      </c>
    </row>
    <row r="114" spans="1:6" x14ac:dyDescent="0.3">
      <c r="A114" s="104" t="s">
        <v>178</v>
      </c>
      <c r="B114" s="81"/>
      <c r="C114" s="81"/>
      <c r="D114" s="102"/>
      <c r="E114" s="67" t="s">
        <v>179</v>
      </c>
      <c r="F114" s="69">
        <v>480000</v>
      </c>
    </row>
    <row r="115" spans="1:6" ht="39.6" x14ac:dyDescent="0.3">
      <c r="A115" s="80" t="s">
        <v>207</v>
      </c>
      <c r="B115" s="81"/>
      <c r="C115" s="81"/>
      <c r="D115" s="81" t="s">
        <v>208</v>
      </c>
      <c r="E115" s="67"/>
      <c r="F115" s="82">
        <f>F116</f>
        <v>72600523</v>
      </c>
    </row>
    <row r="116" spans="1:6" ht="39.6" x14ac:dyDescent="0.3">
      <c r="A116" s="66" t="s">
        <v>307</v>
      </c>
      <c r="B116" s="81"/>
      <c r="C116" s="81"/>
      <c r="D116" s="102" t="s">
        <v>209</v>
      </c>
      <c r="E116" s="67"/>
      <c r="F116" s="69">
        <f>F119+F121+F117+F123</f>
        <v>72600523</v>
      </c>
    </row>
    <row r="117" spans="1:6" ht="105.6" x14ac:dyDescent="0.3">
      <c r="A117" s="66" t="s">
        <v>210</v>
      </c>
      <c r="B117" s="81"/>
      <c r="C117" s="81"/>
      <c r="D117" s="102" t="s">
        <v>211</v>
      </c>
      <c r="E117" s="67"/>
      <c r="F117" s="69">
        <f>F118</f>
        <v>160000</v>
      </c>
    </row>
    <row r="118" spans="1:6" ht="39.6" x14ac:dyDescent="0.3">
      <c r="A118" s="66" t="s">
        <v>370</v>
      </c>
      <c r="B118" s="81"/>
      <c r="C118" s="81"/>
      <c r="D118" s="102"/>
      <c r="E118" s="67" t="s">
        <v>371</v>
      </c>
      <c r="F118" s="69">
        <v>160000</v>
      </c>
    </row>
    <row r="119" spans="1:6" ht="132" x14ac:dyDescent="0.3">
      <c r="A119" s="66" t="s">
        <v>358</v>
      </c>
      <c r="B119" s="81"/>
      <c r="C119" s="81"/>
      <c r="D119" s="102" t="s">
        <v>359</v>
      </c>
      <c r="E119" s="67"/>
      <c r="F119" s="69">
        <f>F120</f>
        <v>69529320</v>
      </c>
    </row>
    <row r="120" spans="1:6" ht="39.6" x14ac:dyDescent="0.3">
      <c r="A120" s="66" t="s">
        <v>370</v>
      </c>
      <c r="B120" s="81"/>
      <c r="C120" s="81"/>
      <c r="D120" s="102"/>
      <c r="E120" s="67" t="s">
        <v>371</v>
      </c>
      <c r="F120" s="69">
        <v>69529320</v>
      </c>
    </row>
    <row r="121" spans="1:6" ht="105.6" x14ac:dyDescent="0.3">
      <c r="A121" s="66" t="s">
        <v>360</v>
      </c>
      <c r="B121" s="81"/>
      <c r="C121" s="81"/>
      <c r="D121" s="102" t="s">
        <v>361</v>
      </c>
      <c r="E121" s="67"/>
      <c r="F121" s="69">
        <f>F122</f>
        <v>2752203</v>
      </c>
    </row>
    <row r="122" spans="1:6" ht="39.6" x14ac:dyDescent="0.3">
      <c r="A122" s="66" t="s">
        <v>370</v>
      </c>
      <c r="B122" s="81"/>
      <c r="C122" s="81"/>
      <c r="D122" s="102"/>
      <c r="E122" s="67" t="s">
        <v>371</v>
      </c>
      <c r="F122" s="69">
        <v>2752203</v>
      </c>
    </row>
    <row r="123" spans="1:6" ht="52.8" x14ac:dyDescent="0.3">
      <c r="A123" s="66" t="s">
        <v>325</v>
      </c>
      <c r="B123" s="81"/>
      <c r="C123" s="81"/>
      <c r="D123" s="102" t="s">
        <v>293</v>
      </c>
      <c r="E123" s="67"/>
      <c r="F123" s="69">
        <f>F124</f>
        <v>159000</v>
      </c>
    </row>
    <row r="124" spans="1:6" ht="39.6" x14ac:dyDescent="0.3">
      <c r="A124" s="66" t="s">
        <v>370</v>
      </c>
      <c r="B124" s="81"/>
      <c r="C124" s="81"/>
      <c r="D124" s="102"/>
      <c r="E124" s="67" t="s">
        <v>371</v>
      </c>
      <c r="F124" s="69">
        <v>159000</v>
      </c>
    </row>
    <row r="125" spans="1:6" x14ac:dyDescent="0.3">
      <c r="A125" s="70" t="s">
        <v>65</v>
      </c>
      <c r="B125" s="105"/>
      <c r="C125" s="71" t="s">
        <v>132</v>
      </c>
      <c r="D125" s="105"/>
      <c r="E125" s="105"/>
      <c r="F125" s="72">
        <f>F126</f>
        <v>6606</v>
      </c>
    </row>
    <row r="126" spans="1:6" ht="52.8" x14ac:dyDescent="0.3">
      <c r="A126" s="80" t="s">
        <v>180</v>
      </c>
      <c r="B126" s="81"/>
      <c r="C126" s="81"/>
      <c r="D126" s="81" t="s">
        <v>181</v>
      </c>
      <c r="E126" s="105"/>
      <c r="F126" s="72">
        <f>F127</f>
        <v>6606</v>
      </c>
    </row>
    <row r="127" spans="1:6" ht="39.6" x14ac:dyDescent="0.3">
      <c r="A127" s="99" t="s">
        <v>206</v>
      </c>
      <c r="B127" s="100"/>
      <c r="C127" s="100"/>
      <c r="D127" s="101" t="s">
        <v>183</v>
      </c>
      <c r="E127" s="105"/>
      <c r="F127" s="72">
        <f>F128</f>
        <v>6606</v>
      </c>
    </row>
    <row r="128" spans="1:6" ht="39.6" x14ac:dyDescent="0.3">
      <c r="A128" s="66" t="s">
        <v>206</v>
      </c>
      <c r="B128" s="56"/>
      <c r="C128" s="54"/>
      <c r="D128" s="106" t="s">
        <v>184</v>
      </c>
      <c r="E128" s="56"/>
      <c r="F128" s="57">
        <f>F129</f>
        <v>6606</v>
      </c>
    </row>
    <row r="129" spans="1:6" x14ac:dyDescent="0.3">
      <c r="A129" s="103" t="s">
        <v>151</v>
      </c>
      <c r="B129" s="56"/>
      <c r="C129" s="54"/>
      <c r="D129" s="56"/>
      <c r="E129" s="56" t="s">
        <v>177</v>
      </c>
      <c r="F129" s="57">
        <f>6100+506</f>
        <v>6606</v>
      </c>
    </row>
    <row r="130" spans="1:6" x14ac:dyDescent="0.3">
      <c r="A130" s="53" t="s">
        <v>67</v>
      </c>
      <c r="B130" s="54"/>
      <c r="C130" s="54" t="s">
        <v>139</v>
      </c>
      <c r="D130" s="56"/>
      <c r="E130" s="54"/>
      <c r="F130" s="55">
        <f>F131+F140</f>
        <v>9602200.25</v>
      </c>
    </row>
    <row r="131" spans="1:6" ht="39.6" x14ac:dyDescent="0.3">
      <c r="A131" s="74" t="s">
        <v>212</v>
      </c>
      <c r="B131" s="73"/>
      <c r="C131" s="73"/>
      <c r="D131" s="73" t="s">
        <v>213</v>
      </c>
      <c r="E131" s="73"/>
      <c r="F131" s="75">
        <f>F132</f>
        <v>3830596.38</v>
      </c>
    </row>
    <row r="132" spans="1:6" x14ac:dyDescent="0.3">
      <c r="A132" s="66" t="s">
        <v>309</v>
      </c>
      <c r="B132" s="81"/>
      <c r="C132" s="81"/>
      <c r="D132" s="102" t="s">
        <v>214</v>
      </c>
      <c r="E132" s="81"/>
      <c r="F132" s="69">
        <f>F133+F136+F138</f>
        <v>3830596.38</v>
      </c>
    </row>
    <row r="133" spans="1:6" x14ac:dyDescent="0.3">
      <c r="A133" s="66" t="s">
        <v>215</v>
      </c>
      <c r="B133" s="81"/>
      <c r="C133" s="81"/>
      <c r="D133" s="102" t="s">
        <v>216</v>
      </c>
      <c r="E133" s="81"/>
      <c r="F133" s="69">
        <f>F134+F135</f>
        <v>873904.13</v>
      </c>
    </row>
    <row r="134" spans="1:6" x14ac:dyDescent="0.3">
      <c r="A134" s="66" t="s">
        <v>151</v>
      </c>
      <c r="B134" s="107"/>
      <c r="C134" s="102"/>
      <c r="D134" s="102"/>
      <c r="E134" s="67" t="s">
        <v>177</v>
      </c>
      <c r="F134" s="69">
        <v>517904.13</v>
      </c>
    </row>
    <row r="135" spans="1:6" x14ac:dyDescent="0.3">
      <c r="A135" s="104" t="s">
        <v>178</v>
      </c>
      <c r="B135" s="107"/>
      <c r="C135" s="102"/>
      <c r="D135" s="102"/>
      <c r="E135" s="67" t="s">
        <v>179</v>
      </c>
      <c r="F135" s="69">
        <v>356000</v>
      </c>
    </row>
    <row r="136" spans="1:6" x14ac:dyDescent="0.3">
      <c r="A136" s="66" t="s">
        <v>217</v>
      </c>
      <c r="B136" s="67"/>
      <c r="C136" s="67"/>
      <c r="D136" s="67" t="s">
        <v>218</v>
      </c>
      <c r="E136" s="67"/>
      <c r="F136" s="69">
        <f>F137</f>
        <v>259200</v>
      </c>
    </row>
    <row r="137" spans="1:6" x14ac:dyDescent="0.3">
      <c r="A137" s="103" t="s">
        <v>176</v>
      </c>
      <c r="B137" s="108"/>
      <c r="C137" s="109"/>
      <c r="D137" s="109"/>
      <c r="E137" s="105" t="s">
        <v>177</v>
      </c>
      <c r="F137" s="110">
        <v>259200</v>
      </c>
    </row>
    <row r="138" spans="1:6" x14ac:dyDescent="0.3">
      <c r="A138" s="103" t="s">
        <v>219</v>
      </c>
      <c r="B138" s="108"/>
      <c r="C138" s="109"/>
      <c r="D138" s="105" t="s">
        <v>220</v>
      </c>
      <c r="E138" s="105"/>
      <c r="F138" s="110">
        <f>F139</f>
        <v>2697492.25</v>
      </c>
    </row>
    <row r="139" spans="1:6" x14ac:dyDescent="0.3">
      <c r="A139" s="46" t="s">
        <v>151</v>
      </c>
      <c r="B139" s="111"/>
      <c r="C139" s="111"/>
      <c r="D139" s="111"/>
      <c r="E139" s="56" t="s">
        <v>177</v>
      </c>
      <c r="F139" s="57">
        <v>2697492.25</v>
      </c>
    </row>
    <row r="140" spans="1:6" ht="52.8" x14ac:dyDescent="0.3">
      <c r="A140" s="74" t="s">
        <v>310</v>
      </c>
      <c r="B140" s="66"/>
      <c r="C140" s="66"/>
      <c r="D140" s="80" t="s">
        <v>294</v>
      </c>
      <c r="E140" s="80"/>
      <c r="F140" s="82">
        <f>F141</f>
        <v>5771603.8700000001</v>
      </c>
    </row>
    <row r="141" spans="1:6" x14ac:dyDescent="0.3">
      <c r="A141" s="66" t="s">
        <v>295</v>
      </c>
      <c r="B141" s="66"/>
      <c r="C141" s="66"/>
      <c r="D141" s="66" t="s">
        <v>296</v>
      </c>
      <c r="E141" s="66"/>
      <c r="F141" s="110">
        <f>F142</f>
        <v>5771603.8700000001</v>
      </c>
    </row>
    <row r="142" spans="1:6" x14ac:dyDescent="0.3">
      <c r="A142" s="66" t="s">
        <v>297</v>
      </c>
      <c r="B142" s="66"/>
      <c r="C142" s="66"/>
      <c r="D142" s="66" t="s">
        <v>298</v>
      </c>
      <c r="E142" s="187"/>
      <c r="F142" s="110">
        <f>F143</f>
        <v>5771603.8700000001</v>
      </c>
    </row>
    <row r="143" spans="1:6" x14ac:dyDescent="0.3">
      <c r="A143" s="46" t="s">
        <v>176</v>
      </c>
      <c r="B143" s="66"/>
      <c r="C143" s="66"/>
      <c r="D143" s="66"/>
      <c r="E143" s="187">
        <v>244</v>
      </c>
      <c r="F143" s="110">
        <v>5771603.8700000001</v>
      </c>
    </row>
    <row r="144" spans="1:6" ht="26.4" x14ac:dyDescent="0.3">
      <c r="A144" s="74" t="s">
        <v>69</v>
      </c>
      <c r="B144" s="112"/>
      <c r="C144" s="73" t="s">
        <v>205</v>
      </c>
      <c r="D144" s="60"/>
      <c r="E144" s="73"/>
      <c r="F144" s="75">
        <f>F145+F151</f>
        <v>617491.29</v>
      </c>
    </row>
    <row r="145" spans="1:6" ht="26.4" x14ac:dyDescent="0.3">
      <c r="A145" s="53" t="s">
        <v>127</v>
      </c>
      <c r="B145" s="56"/>
      <c r="C145" s="54"/>
      <c r="D145" s="54" t="s">
        <v>128</v>
      </c>
      <c r="E145" s="73"/>
      <c r="F145" s="75">
        <f>F146</f>
        <v>116091.29000000001</v>
      </c>
    </row>
    <row r="146" spans="1:6" ht="26.4" x14ac:dyDescent="0.3">
      <c r="A146" s="46" t="s">
        <v>129</v>
      </c>
      <c r="B146" s="56"/>
      <c r="C146" s="56"/>
      <c r="D146" s="56" t="s">
        <v>130</v>
      </c>
      <c r="E146" s="73"/>
      <c r="F146" s="61">
        <f>F149+F147</f>
        <v>116091.29000000001</v>
      </c>
    </row>
    <row r="147" spans="1:6" ht="66" x14ac:dyDescent="0.3">
      <c r="A147" s="46" t="s">
        <v>311</v>
      </c>
      <c r="B147" s="111"/>
      <c r="C147" s="54"/>
      <c r="D147" s="56" t="s">
        <v>221</v>
      </c>
      <c r="E147" s="56"/>
      <c r="F147" s="57">
        <f>F148</f>
        <v>84740</v>
      </c>
    </row>
    <row r="148" spans="1:6" x14ac:dyDescent="0.3">
      <c r="A148" s="46" t="s">
        <v>222</v>
      </c>
      <c r="B148" s="111"/>
      <c r="C148" s="54"/>
      <c r="D148" s="56"/>
      <c r="E148" s="56" t="s">
        <v>159</v>
      </c>
      <c r="F148" s="57">
        <v>84740</v>
      </c>
    </row>
    <row r="149" spans="1:6" ht="39.6" x14ac:dyDescent="0.3">
      <c r="A149" s="46" t="s">
        <v>377</v>
      </c>
      <c r="B149" s="111"/>
      <c r="C149" s="54"/>
      <c r="D149" s="56" t="s">
        <v>378</v>
      </c>
      <c r="E149" s="56"/>
      <c r="F149" s="57">
        <f>F150</f>
        <v>31351.29</v>
      </c>
    </row>
    <row r="150" spans="1:6" x14ac:dyDescent="0.3">
      <c r="A150" s="46" t="s">
        <v>222</v>
      </c>
      <c r="B150" s="111"/>
      <c r="C150" s="54"/>
      <c r="D150" s="56"/>
      <c r="E150" s="56" t="s">
        <v>159</v>
      </c>
      <c r="F150" s="57">
        <v>31351.29</v>
      </c>
    </row>
    <row r="151" spans="1:6" ht="52.8" x14ac:dyDescent="0.3">
      <c r="A151" s="80" t="s">
        <v>180</v>
      </c>
      <c r="B151" s="81"/>
      <c r="C151" s="81"/>
      <c r="D151" s="81" t="s">
        <v>181</v>
      </c>
      <c r="E151" s="81"/>
      <c r="F151" s="82">
        <f>F152</f>
        <v>501400</v>
      </c>
    </row>
    <row r="152" spans="1:6" ht="39.6" x14ac:dyDescent="0.3">
      <c r="A152" s="66" t="s">
        <v>206</v>
      </c>
      <c r="B152" s="81"/>
      <c r="C152" s="81"/>
      <c r="D152" s="67" t="s">
        <v>183</v>
      </c>
      <c r="E152" s="81"/>
      <c r="F152" s="82">
        <f>F153</f>
        <v>501400</v>
      </c>
    </row>
    <row r="153" spans="1:6" ht="39.6" x14ac:dyDescent="0.3">
      <c r="A153" s="66" t="s">
        <v>223</v>
      </c>
      <c r="B153" s="81"/>
      <c r="C153" s="81"/>
      <c r="D153" s="102" t="s">
        <v>224</v>
      </c>
      <c r="E153" s="81"/>
      <c r="F153" s="69">
        <f>F154+F155</f>
        <v>501400</v>
      </c>
    </row>
    <row r="154" spans="1:6" x14ac:dyDescent="0.3">
      <c r="A154" s="103" t="s">
        <v>151</v>
      </c>
      <c r="B154" s="105"/>
      <c r="C154" s="105"/>
      <c r="D154" s="105"/>
      <c r="E154" s="105" t="s">
        <v>177</v>
      </c>
      <c r="F154" s="110">
        <v>491400</v>
      </c>
    </row>
    <row r="155" spans="1:6" x14ac:dyDescent="0.3">
      <c r="A155" s="103" t="s">
        <v>153</v>
      </c>
      <c r="B155" s="105"/>
      <c r="C155" s="105"/>
      <c r="D155" s="105"/>
      <c r="E155" s="105" t="s">
        <v>154</v>
      </c>
      <c r="F155" s="110">
        <v>10000</v>
      </c>
    </row>
    <row r="156" spans="1:6" x14ac:dyDescent="0.3">
      <c r="A156" s="53" t="s">
        <v>71</v>
      </c>
      <c r="B156" s="54" t="s">
        <v>225</v>
      </c>
      <c r="C156" s="54"/>
      <c r="D156" s="54"/>
      <c r="E156" s="54"/>
      <c r="F156" s="55">
        <f>F157</f>
        <v>180000</v>
      </c>
    </row>
    <row r="157" spans="1:6" x14ac:dyDescent="0.3">
      <c r="A157" s="53" t="s">
        <v>73</v>
      </c>
      <c r="B157" s="54"/>
      <c r="C157" s="54" t="s">
        <v>225</v>
      </c>
      <c r="D157" s="54"/>
      <c r="E157" s="54"/>
      <c r="F157" s="55">
        <f>F161</f>
        <v>180000</v>
      </c>
    </row>
    <row r="158" spans="1:6" ht="39.6" x14ac:dyDescent="0.3">
      <c r="A158" s="74" t="s">
        <v>258</v>
      </c>
      <c r="B158" s="54"/>
      <c r="C158" s="54"/>
      <c r="D158" s="54" t="s">
        <v>226</v>
      </c>
      <c r="E158" s="54"/>
      <c r="F158" s="55">
        <f>F159</f>
        <v>180000</v>
      </c>
    </row>
    <row r="159" spans="1:6" x14ac:dyDescent="0.3">
      <c r="A159" s="66" t="s">
        <v>227</v>
      </c>
      <c r="B159" s="113"/>
      <c r="C159" s="54"/>
      <c r="D159" s="56" t="s">
        <v>228</v>
      </c>
      <c r="E159" s="54"/>
      <c r="F159" s="57">
        <f>F160</f>
        <v>180000</v>
      </c>
    </row>
    <row r="160" spans="1:6" ht="39.6" x14ac:dyDescent="0.3">
      <c r="A160" s="66" t="s">
        <v>260</v>
      </c>
      <c r="B160" s="113"/>
      <c r="C160" s="54"/>
      <c r="D160" s="56" t="s">
        <v>229</v>
      </c>
      <c r="E160" s="54"/>
      <c r="F160" s="57">
        <f>F161</f>
        <v>180000</v>
      </c>
    </row>
    <row r="161" spans="1:6" x14ac:dyDescent="0.3">
      <c r="A161" s="103" t="s">
        <v>222</v>
      </c>
      <c r="B161" s="54"/>
      <c r="C161" s="54"/>
      <c r="D161" s="56"/>
      <c r="E161" s="56" t="s">
        <v>159</v>
      </c>
      <c r="F161" s="57">
        <v>180000</v>
      </c>
    </row>
    <row r="162" spans="1:6" x14ac:dyDescent="0.3">
      <c r="A162" s="53" t="s">
        <v>75</v>
      </c>
      <c r="B162" s="54" t="s">
        <v>230</v>
      </c>
      <c r="C162" s="54"/>
      <c r="D162" s="54"/>
      <c r="E162" s="54"/>
      <c r="F162" s="55">
        <f>F163</f>
        <v>350000</v>
      </c>
    </row>
    <row r="163" spans="1:6" x14ac:dyDescent="0.3">
      <c r="A163" s="53" t="s">
        <v>231</v>
      </c>
      <c r="B163" s="56"/>
      <c r="C163" s="54" t="s">
        <v>126</v>
      </c>
      <c r="D163" s="56"/>
      <c r="E163" s="54"/>
      <c r="F163" s="55">
        <f>F167</f>
        <v>350000</v>
      </c>
    </row>
    <row r="164" spans="1:6" ht="39.6" x14ac:dyDescent="0.3">
      <c r="A164" s="53" t="s">
        <v>259</v>
      </c>
      <c r="B164" s="56"/>
      <c r="C164" s="54"/>
      <c r="D164" s="54" t="s">
        <v>232</v>
      </c>
      <c r="E164" s="54"/>
      <c r="F164" s="55">
        <f>F165</f>
        <v>350000</v>
      </c>
    </row>
    <row r="165" spans="1:6" ht="39.6" x14ac:dyDescent="0.3">
      <c r="A165" s="46" t="s">
        <v>233</v>
      </c>
      <c r="B165" s="56"/>
      <c r="C165" s="56"/>
      <c r="D165" s="56" t="s">
        <v>234</v>
      </c>
      <c r="E165" s="56"/>
      <c r="F165" s="57">
        <f>F167</f>
        <v>350000</v>
      </c>
    </row>
    <row r="166" spans="1:6" x14ac:dyDescent="0.3">
      <c r="A166" s="46" t="s">
        <v>235</v>
      </c>
      <c r="B166" s="56"/>
      <c r="C166" s="56"/>
      <c r="D166" s="56" t="s">
        <v>236</v>
      </c>
      <c r="E166" s="56"/>
      <c r="F166" s="57">
        <f>F167</f>
        <v>350000</v>
      </c>
    </row>
    <row r="167" spans="1:6" x14ac:dyDescent="0.3">
      <c r="A167" s="46" t="s">
        <v>151</v>
      </c>
      <c r="B167" s="56"/>
      <c r="C167" s="56"/>
      <c r="D167" s="56"/>
      <c r="E167" s="56" t="s">
        <v>177</v>
      </c>
      <c r="F167" s="57">
        <v>350000</v>
      </c>
    </row>
    <row r="168" spans="1:6" x14ac:dyDescent="0.3">
      <c r="A168" s="53" t="s">
        <v>96</v>
      </c>
      <c r="B168" s="54" t="s">
        <v>186</v>
      </c>
      <c r="C168" s="54"/>
      <c r="D168" s="56"/>
      <c r="E168" s="56"/>
      <c r="F168" s="55">
        <f>F169</f>
        <v>98100</v>
      </c>
    </row>
    <row r="169" spans="1:6" x14ac:dyDescent="0.3">
      <c r="A169" s="46" t="s">
        <v>110</v>
      </c>
      <c r="B169" s="54"/>
      <c r="C169" s="54" t="s">
        <v>126</v>
      </c>
      <c r="D169" s="56"/>
      <c r="E169" s="56"/>
      <c r="F169" s="55">
        <f>F170</f>
        <v>98100</v>
      </c>
    </row>
    <row r="170" spans="1:6" ht="52.8" x14ac:dyDescent="0.3">
      <c r="A170" s="53" t="s">
        <v>237</v>
      </c>
      <c r="B170" s="54"/>
      <c r="C170" s="54"/>
      <c r="D170" s="54" t="s">
        <v>238</v>
      </c>
      <c r="E170" s="56"/>
      <c r="F170" s="55">
        <f>F171</f>
        <v>98100</v>
      </c>
    </row>
    <row r="171" spans="1:6" ht="39.6" x14ac:dyDescent="0.3">
      <c r="A171" s="46" t="s">
        <v>239</v>
      </c>
      <c r="B171" s="54"/>
      <c r="C171" s="54"/>
      <c r="D171" s="56" t="s">
        <v>240</v>
      </c>
      <c r="E171" s="56"/>
      <c r="F171" s="57">
        <f>F172</f>
        <v>98100</v>
      </c>
    </row>
    <row r="172" spans="1:6" ht="26.4" x14ac:dyDescent="0.3">
      <c r="A172" s="46" t="s">
        <v>241</v>
      </c>
      <c r="B172" s="54"/>
      <c r="C172" s="54"/>
      <c r="D172" s="56" t="s">
        <v>242</v>
      </c>
      <c r="E172" s="56"/>
      <c r="F172" s="57">
        <f>F173</f>
        <v>98100</v>
      </c>
    </row>
    <row r="173" spans="1:6" x14ac:dyDescent="0.3">
      <c r="A173" s="46" t="s">
        <v>243</v>
      </c>
      <c r="B173" s="54"/>
      <c r="C173" s="54"/>
      <c r="D173" s="56"/>
      <c r="E173" s="56" t="s">
        <v>244</v>
      </c>
      <c r="F173" s="57">
        <v>98100</v>
      </c>
    </row>
    <row r="174" spans="1:6" x14ac:dyDescent="0.3">
      <c r="A174" s="53" t="s">
        <v>79</v>
      </c>
      <c r="B174" s="54">
        <v>11</v>
      </c>
      <c r="C174" s="114"/>
      <c r="D174" s="56"/>
      <c r="E174" s="115"/>
      <c r="F174" s="55">
        <f>F175</f>
        <v>80000</v>
      </c>
    </row>
    <row r="175" spans="1:6" x14ac:dyDescent="0.3">
      <c r="A175" s="53" t="s">
        <v>81</v>
      </c>
      <c r="B175" s="114"/>
      <c r="C175" s="54" t="s">
        <v>132</v>
      </c>
      <c r="D175" s="56"/>
      <c r="E175" s="115"/>
      <c r="F175" s="55">
        <f>F179</f>
        <v>80000</v>
      </c>
    </row>
    <row r="176" spans="1:6" ht="52.8" x14ac:dyDescent="0.3">
      <c r="A176" s="74" t="s">
        <v>245</v>
      </c>
      <c r="B176" s="116"/>
      <c r="C176" s="73"/>
      <c r="D176" s="73" t="s">
        <v>246</v>
      </c>
      <c r="E176" s="117"/>
      <c r="F176" s="75">
        <f>F177</f>
        <v>80000</v>
      </c>
    </row>
    <row r="177" spans="1:6" x14ac:dyDescent="0.3">
      <c r="A177" s="62" t="s">
        <v>247</v>
      </c>
      <c r="B177" s="116"/>
      <c r="C177" s="73"/>
      <c r="D177" s="60" t="s">
        <v>248</v>
      </c>
      <c r="E177" s="117"/>
      <c r="F177" s="61">
        <f>F179</f>
        <v>80000</v>
      </c>
    </row>
    <row r="178" spans="1:6" ht="26.4" x14ac:dyDescent="0.3">
      <c r="A178" s="62" t="s">
        <v>249</v>
      </c>
      <c r="B178" s="116"/>
      <c r="C178" s="73"/>
      <c r="D178" s="60" t="s">
        <v>250</v>
      </c>
      <c r="E178" s="117"/>
      <c r="F178" s="61">
        <f>F179</f>
        <v>80000</v>
      </c>
    </row>
    <row r="179" spans="1:6" x14ac:dyDescent="0.3">
      <c r="A179" s="46" t="s">
        <v>151</v>
      </c>
      <c r="B179" s="118"/>
      <c r="C179" s="118"/>
      <c r="D179" s="56"/>
      <c r="E179" s="106" t="s">
        <v>177</v>
      </c>
      <c r="F179" s="57">
        <v>80000</v>
      </c>
    </row>
    <row r="180" spans="1:6" x14ac:dyDescent="0.3">
      <c r="A180" s="119" t="s">
        <v>251</v>
      </c>
      <c r="B180" s="118"/>
      <c r="C180" s="118"/>
      <c r="D180" s="56"/>
      <c r="E180" s="115"/>
      <c r="F180" s="55">
        <f>F11+F68+F75+F83+F108+F156+F162+F168+F174</f>
        <v>98833674.010000005</v>
      </c>
    </row>
  </sheetData>
  <sheetProtection selectLockedCells="1" selectUnlockedCells="1"/>
  <mergeCells count="9">
    <mergeCell ref="A8:F8"/>
    <mergeCell ref="A5:F5"/>
    <mergeCell ref="A1:F1"/>
    <mergeCell ref="A2:F2"/>
    <mergeCell ref="A3:F3"/>
    <mergeCell ref="A4:F4"/>
    <mergeCell ref="A7:B7"/>
    <mergeCell ref="D7:F7"/>
    <mergeCell ref="A6:F6"/>
  </mergeCells>
  <pageMargins left="0.62992125984251968" right="0.27559055118110237" top="0.39370078740157483" bottom="0.47244094488188981" header="0.51181102362204722" footer="0.51181102362204722"/>
  <pageSetup paperSize="9" firstPageNumber="0" fitToHeight="0" orientation="portrait" horizontalDpi="300"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1"/>
  <sheetViews>
    <sheetView view="pageBreakPreview" zoomScaleNormal="75" zoomScaleSheetLayoutView="100" workbookViewId="0">
      <selection activeCell="A6" sqref="A6:G6"/>
    </sheetView>
  </sheetViews>
  <sheetFormatPr defaultColWidth="8.6640625" defaultRowHeight="15.6" x14ac:dyDescent="0.3"/>
  <cols>
    <col min="1" max="1" width="35.21875" style="4" customWidth="1"/>
    <col min="2" max="2" width="5.44140625" style="4" customWidth="1"/>
    <col min="3" max="3" width="5.109375" style="4" customWidth="1"/>
    <col min="4" max="4" width="14.109375" style="4" customWidth="1"/>
    <col min="5" max="5" width="5.88671875" style="4" customWidth="1"/>
    <col min="6" max="6" width="14.88671875" style="4" customWidth="1"/>
    <col min="7" max="7" width="14.5546875" style="4" customWidth="1"/>
    <col min="8" max="8" width="8.6640625" style="4"/>
    <col min="9" max="9" width="12.88671875" style="4" customWidth="1"/>
    <col min="10" max="16384" width="8.6640625" style="4"/>
  </cols>
  <sheetData>
    <row r="1" spans="1:9" customFormat="1" ht="13.2" x14ac:dyDescent="0.25">
      <c r="A1" s="209"/>
      <c r="B1" s="209"/>
      <c r="C1" s="209"/>
      <c r="D1" s="209"/>
      <c r="E1" s="209"/>
      <c r="F1" s="209"/>
      <c r="G1" s="209"/>
    </row>
    <row r="2" spans="1:9" customFormat="1" ht="13.2" x14ac:dyDescent="0.25">
      <c r="A2" s="201" t="s">
        <v>321</v>
      </c>
      <c r="B2" s="201"/>
      <c r="C2" s="201"/>
      <c r="D2" s="201"/>
      <c r="E2" s="201"/>
      <c r="F2" s="201"/>
      <c r="G2" s="201"/>
    </row>
    <row r="3" spans="1:9" customFormat="1" ht="13.2" x14ac:dyDescent="0.25">
      <c r="A3" s="201" t="s">
        <v>94</v>
      </c>
      <c r="B3" s="201"/>
      <c r="C3" s="201"/>
      <c r="D3" s="201"/>
      <c r="E3" s="201"/>
      <c r="F3" s="201"/>
      <c r="G3" s="201"/>
    </row>
    <row r="4" spans="1:9" customFormat="1" ht="13.2" x14ac:dyDescent="0.25">
      <c r="A4" s="201" t="s">
        <v>0</v>
      </c>
      <c r="B4" s="201"/>
      <c r="C4" s="201"/>
      <c r="D4" s="201"/>
      <c r="E4" s="201"/>
      <c r="F4" s="201"/>
      <c r="G4" s="201"/>
    </row>
    <row r="5" spans="1:9" customFormat="1" ht="13.2" x14ac:dyDescent="0.25">
      <c r="A5" s="201" t="s">
        <v>345</v>
      </c>
      <c r="B5" s="201"/>
      <c r="C5" s="201"/>
      <c r="D5" s="201"/>
      <c r="E5" s="201"/>
      <c r="F5" s="201"/>
      <c r="G5" s="201"/>
    </row>
    <row r="6" spans="1:9" customFormat="1" ht="13.2" x14ac:dyDescent="0.25">
      <c r="A6" s="201" t="s">
        <v>388</v>
      </c>
      <c r="B6" s="201"/>
      <c r="C6" s="201"/>
      <c r="D6" s="201"/>
      <c r="E6" s="201"/>
      <c r="F6" s="201"/>
      <c r="G6" s="201"/>
    </row>
    <row r="7" spans="1:9" customFormat="1" ht="13.2" x14ac:dyDescent="0.25">
      <c r="A7" s="177"/>
      <c r="B7" s="177"/>
      <c r="C7" s="177"/>
      <c r="D7" s="177"/>
      <c r="E7" s="177"/>
      <c r="F7" s="177"/>
      <c r="G7" s="177"/>
    </row>
    <row r="8" spans="1:9" ht="17.399999999999999" customHeight="1" x14ac:dyDescent="0.3">
      <c r="A8" s="159"/>
      <c r="B8" s="159"/>
      <c r="C8" s="159"/>
      <c r="D8" s="159"/>
      <c r="E8" s="201"/>
      <c r="F8" s="201"/>
      <c r="G8" s="201"/>
      <c r="H8" s="159"/>
      <c r="I8" s="159"/>
    </row>
    <row r="9" spans="1:9" ht="50.4" customHeight="1" x14ac:dyDescent="0.3">
      <c r="A9" s="217" t="s">
        <v>335</v>
      </c>
      <c r="B9" s="217"/>
      <c r="C9" s="217"/>
      <c r="D9" s="217"/>
      <c r="E9" s="217"/>
      <c r="F9" s="217"/>
      <c r="G9" s="217"/>
    </row>
    <row r="10" spans="1:9" x14ac:dyDescent="0.3">
      <c r="A10" s="6"/>
      <c r="B10" s="12"/>
      <c r="C10" s="12"/>
      <c r="D10" s="12"/>
      <c r="E10" s="12"/>
      <c r="F10" s="12"/>
      <c r="G10" s="6" t="s">
        <v>4</v>
      </c>
    </row>
    <row r="11" spans="1:9" ht="28.8" customHeight="1" x14ac:dyDescent="0.3">
      <c r="A11" s="165" t="s">
        <v>1</v>
      </c>
      <c r="B11" s="166" t="s">
        <v>122</v>
      </c>
      <c r="C11" s="166" t="s">
        <v>123</v>
      </c>
      <c r="D11" s="166" t="s">
        <v>124</v>
      </c>
      <c r="E11" s="167" t="s">
        <v>125</v>
      </c>
      <c r="F11" s="168" t="s">
        <v>288</v>
      </c>
      <c r="G11" s="168" t="s">
        <v>331</v>
      </c>
    </row>
    <row r="12" spans="1:9" x14ac:dyDescent="0.3">
      <c r="A12" s="80" t="s">
        <v>39</v>
      </c>
      <c r="B12" s="81" t="s">
        <v>126</v>
      </c>
      <c r="C12" s="81"/>
      <c r="D12" s="81"/>
      <c r="E12" s="81"/>
      <c r="F12" s="82">
        <f>F15+F19+F26+F30</f>
        <v>5124000</v>
      </c>
      <c r="G12" s="82">
        <f>G15+G19+G26+G30</f>
        <v>4317500</v>
      </c>
    </row>
    <row r="13" spans="1:9" ht="26.4" x14ac:dyDescent="0.3">
      <c r="A13" s="80" t="s">
        <v>127</v>
      </c>
      <c r="B13" s="81"/>
      <c r="C13" s="81"/>
      <c r="D13" s="81" t="s">
        <v>128</v>
      </c>
      <c r="E13" s="81"/>
      <c r="F13" s="82">
        <f>F14+F27</f>
        <v>4559000</v>
      </c>
      <c r="G13" s="82">
        <f>G14+G27</f>
        <v>4317500</v>
      </c>
    </row>
    <row r="14" spans="1:9" ht="26.4" x14ac:dyDescent="0.3">
      <c r="A14" s="66" t="s">
        <v>129</v>
      </c>
      <c r="B14" s="67"/>
      <c r="C14" s="67"/>
      <c r="D14" s="67" t="s">
        <v>130</v>
      </c>
      <c r="E14" s="67"/>
      <c r="F14" s="69">
        <f>F16+F20</f>
        <v>4539000</v>
      </c>
      <c r="G14" s="69">
        <f>G16+G20</f>
        <v>4297500</v>
      </c>
    </row>
    <row r="15" spans="1:9" ht="39.6" x14ac:dyDescent="0.3">
      <c r="A15" s="80" t="s">
        <v>131</v>
      </c>
      <c r="B15" s="81"/>
      <c r="C15" s="81" t="s">
        <v>132</v>
      </c>
      <c r="D15" s="81"/>
      <c r="E15" s="81"/>
      <c r="F15" s="82">
        <f>F16</f>
        <v>963000</v>
      </c>
      <c r="G15" s="82">
        <f>G16</f>
        <v>963000</v>
      </c>
    </row>
    <row r="16" spans="1:9" ht="26.4" x14ac:dyDescent="0.3">
      <c r="A16" s="66" t="s">
        <v>133</v>
      </c>
      <c r="B16" s="67"/>
      <c r="C16" s="67"/>
      <c r="D16" s="67" t="s">
        <v>134</v>
      </c>
      <c r="E16" s="169"/>
      <c r="F16" s="69">
        <f>F17+F18</f>
        <v>963000</v>
      </c>
      <c r="G16" s="69">
        <f>G17+G18</f>
        <v>963000</v>
      </c>
    </row>
    <row r="17" spans="1:7" ht="26.4" x14ac:dyDescent="0.3">
      <c r="A17" s="66" t="s">
        <v>135</v>
      </c>
      <c r="B17" s="67"/>
      <c r="C17" s="67"/>
      <c r="D17" s="67"/>
      <c r="E17" s="67" t="s">
        <v>136</v>
      </c>
      <c r="F17" s="69">
        <v>740000</v>
      </c>
      <c r="G17" s="69">
        <v>740000</v>
      </c>
    </row>
    <row r="18" spans="1:7" ht="58.8" customHeight="1" x14ac:dyDescent="0.3">
      <c r="A18" s="66" t="s">
        <v>137</v>
      </c>
      <c r="B18" s="67"/>
      <c r="C18" s="67"/>
      <c r="D18" s="67"/>
      <c r="E18" s="67" t="s">
        <v>138</v>
      </c>
      <c r="F18" s="69">
        <v>223000</v>
      </c>
      <c r="G18" s="69">
        <v>223000</v>
      </c>
    </row>
    <row r="19" spans="1:7" ht="52.8" x14ac:dyDescent="0.3">
      <c r="A19" s="80" t="s">
        <v>144</v>
      </c>
      <c r="B19" s="81"/>
      <c r="C19" s="81" t="s">
        <v>145</v>
      </c>
      <c r="D19" s="81"/>
      <c r="E19" s="81"/>
      <c r="F19" s="82">
        <f>F20</f>
        <v>3576000</v>
      </c>
      <c r="G19" s="82">
        <f>G20</f>
        <v>3334500</v>
      </c>
    </row>
    <row r="20" spans="1:7" ht="26.4" x14ac:dyDescent="0.3">
      <c r="A20" s="66" t="s">
        <v>146</v>
      </c>
      <c r="B20" s="81"/>
      <c r="C20" s="67"/>
      <c r="D20" s="67" t="s">
        <v>147</v>
      </c>
      <c r="E20" s="169"/>
      <c r="F20" s="69">
        <f>F21+F22+F23+F24+F25</f>
        <v>3576000</v>
      </c>
      <c r="G20" s="69">
        <f>G21+G22+G23+G24+G25</f>
        <v>3334500</v>
      </c>
    </row>
    <row r="21" spans="1:7" ht="39.6" x14ac:dyDescent="0.3">
      <c r="A21" s="66" t="s">
        <v>148</v>
      </c>
      <c r="B21" s="67"/>
      <c r="C21" s="67"/>
      <c r="D21" s="68"/>
      <c r="E21" s="67">
        <v>121</v>
      </c>
      <c r="F21" s="69">
        <v>2700000</v>
      </c>
      <c r="G21" s="69">
        <v>2561367</v>
      </c>
    </row>
    <row r="22" spans="1:7" ht="43.2" customHeight="1" x14ac:dyDescent="0.3">
      <c r="A22" s="66" t="s">
        <v>149</v>
      </c>
      <c r="B22" s="67"/>
      <c r="C22" s="67"/>
      <c r="D22" s="68"/>
      <c r="E22" s="67" t="s">
        <v>150</v>
      </c>
      <c r="F22" s="69">
        <v>6000</v>
      </c>
      <c r="G22" s="69">
        <v>0</v>
      </c>
    </row>
    <row r="23" spans="1:7" ht="66" x14ac:dyDescent="0.3">
      <c r="A23" s="66" t="s">
        <v>137</v>
      </c>
      <c r="B23" s="67"/>
      <c r="C23" s="67"/>
      <c r="D23" s="68"/>
      <c r="E23" s="67" t="s">
        <v>138</v>
      </c>
      <c r="F23" s="69">
        <v>815000</v>
      </c>
      <c r="G23" s="69">
        <v>773133</v>
      </c>
    </row>
    <row r="24" spans="1:7" x14ac:dyDescent="0.3">
      <c r="A24" s="66" t="s">
        <v>151</v>
      </c>
      <c r="B24" s="67"/>
      <c r="C24" s="67"/>
      <c r="D24" s="68"/>
      <c r="E24" s="67">
        <v>244</v>
      </c>
      <c r="F24" s="69">
        <v>45000</v>
      </c>
      <c r="G24" s="69">
        <v>0</v>
      </c>
    </row>
    <row r="25" spans="1:7" ht="26.4" x14ac:dyDescent="0.3">
      <c r="A25" s="66" t="s">
        <v>152</v>
      </c>
      <c r="B25" s="67"/>
      <c r="C25" s="67"/>
      <c r="D25" s="68"/>
      <c r="E25" s="67">
        <v>852</v>
      </c>
      <c r="F25" s="69">
        <v>10000</v>
      </c>
      <c r="G25" s="69">
        <v>0</v>
      </c>
    </row>
    <row r="26" spans="1:7" x14ac:dyDescent="0.3">
      <c r="A26" s="80" t="s">
        <v>47</v>
      </c>
      <c r="B26" s="81"/>
      <c r="C26" s="81" t="s">
        <v>162</v>
      </c>
      <c r="D26" s="67"/>
      <c r="E26" s="67"/>
      <c r="F26" s="82">
        <f>F28</f>
        <v>20000</v>
      </c>
      <c r="G26" s="82">
        <f>G28</f>
        <v>20000</v>
      </c>
    </row>
    <row r="27" spans="1:7" ht="81.599999999999994" customHeight="1" x14ac:dyDescent="0.3">
      <c r="A27" s="80" t="s">
        <v>256</v>
      </c>
      <c r="B27" s="81"/>
      <c r="C27" s="81"/>
      <c r="D27" s="81" t="s">
        <v>163</v>
      </c>
      <c r="E27" s="67"/>
      <c r="F27" s="82">
        <f>F28</f>
        <v>20000</v>
      </c>
      <c r="G27" s="82">
        <f>G28</f>
        <v>20000</v>
      </c>
    </row>
    <row r="28" spans="1:7" x14ac:dyDescent="0.3">
      <c r="A28" s="66" t="s">
        <v>164</v>
      </c>
      <c r="B28" s="81"/>
      <c r="C28" s="81"/>
      <c r="D28" s="67" t="s">
        <v>165</v>
      </c>
      <c r="E28" s="67"/>
      <c r="F28" s="69">
        <f>F29</f>
        <v>20000</v>
      </c>
      <c r="G28" s="69">
        <f>G29</f>
        <v>20000</v>
      </c>
    </row>
    <row r="29" spans="1:7" x14ac:dyDescent="0.3">
      <c r="A29" s="66" t="s">
        <v>166</v>
      </c>
      <c r="B29" s="81"/>
      <c r="C29" s="81"/>
      <c r="D29" s="67"/>
      <c r="E29" s="67" t="s">
        <v>167</v>
      </c>
      <c r="F29" s="69">
        <v>20000</v>
      </c>
      <c r="G29" s="69">
        <v>20000</v>
      </c>
    </row>
    <row r="30" spans="1:7" ht="18.600000000000001" customHeight="1" x14ac:dyDescent="0.3">
      <c r="A30" s="80" t="s">
        <v>168</v>
      </c>
      <c r="B30" s="67"/>
      <c r="C30" s="81">
        <v>13</v>
      </c>
      <c r="D30" s="67"/>
      <c r="E30" s="81"/>
      <c r="F30" s="82">
        <f>F31+F37</f>
        <v>565000</v>
      </c>
      <c r="G30" s="82">
        <f>G31+G37</f>
        <v>0</v>
      </c>
    </row>
    <row r="31" spans="1:7" ht="61.2" customHeight="1" x14ac:dyDescent="0.3">
      <c r="A31" s="80" t="s">
        <v>257</v>
      </c>
      <c r="B31" s="67"/>
      <c r="C31" s="81"/>
      <c r="D31" s="81" t="s">
        <v>169</v>
      </c>
      <c r="E31" s="81"/>
      <c r="F31" s="82">
        <f t="shared" ref="F31:G32" si="0">F32</f>
        <v>505000</v>
      </c>
      <c r="G31" s="82">
        <f t="shared" si="0"/>
        <v>0</v>
      </c>
    </row>
    <row r="32" spans="1:7" ht="26.4" x14ac:dyDescent="0.3">
      <c r="A32" s="66" t="s">
        <v>170</v>
      </c>
      <c r="B32" s="67"/>
      <c r="C32" s="81"/>
      <c r="D32" s="67" t="s">
        <v>171</v>
      </c>
      <c r="E32" s="81"/>
      <c r="F32" s="82">
        <f t="shared" si="0"/>
        <v>505000</v>
      </c>
      <c r="G32" s="82">
        <f t="shared" si="0"/>
        <v>0</v>
      </c>
    </row>
    <row r="33" spans="1:7" x14ac:dyDescent="0.3">
      <c r="A33" s="66" t="s">
        <v>172</v>
      </c>
      <c r="B33" s="67"/>
      <c r="C33" s="81"/>
      <c r="D33" s="67" t="s">
        <v>173</v>
      </c>
      <c r="E33" s="81"/>
      <c r="F33" s="82">
        <f>F34+F35+F36</f>
        <v>505000</v>
      </c>
      <c r="G33" s="82">
        <f>G34+G35+G36</f>
        <v>0</v>
      </c>
    </row>
    <row r="34" spans="1:7" ht="39.6" x14ac:dyDescent="0.3">
      <c r="A34" s="66" t="s">
        <v>174</v>
      </c>
      <c r="B34" s="67"/>
      <c r="C34" s="81"/>
      <c r="D34" s="67"/>
      <c r="E34" s="67" t="s">
        <v>175</v>
      </c>
      <c r="F34" s="69">
        <v>110000</v>
      </c>
      <c r="G34" s="69">
        <v>0</v>
      </c>
    </row>
    <row r="35" spans="1:7" x14ac:dyDescent="0.3">
      <c r="A35" s="66" t="s">
        <v>176</v>
      </c>
      <c r="B35" s="67"/>
      <c r="C35" s="67"/>
      <c r="D35" s="67"/>
      <c r="E35" s="67" t="s">
        <v>177</v>
      </c>
      <c r="F35" s="69">
        <v>330000</v>
      </c>
      <c r="G35" s="69">
        <v>0</v>
      </c>
    </row>
    <row r="36" spans="1:7" x14ac:dyDescent="0.3">
      <c r="A36" s="66" t="s">
        <v>178</v>
      </c>
      <c r="B36" s="67"/>
      <c r="C36" s="67"/>
      <c r="D36" s="67"/>
      <c r="E36" s="67" t="s">
        <v>179</v>
      </c>
      <c r="F36" s="69">
        <v>65000</v>
      </c>
      <c r="G36" s="69">
        <v>0</v>
      </c>
    </row>
    <row r="37" spans="1:7" ht="66" x14ac:dyDescent="0.3">
      <c r="A37" s="80" t="s">
        <v>180</v>
      </c>
      <c r="B37" s="67"/>
      <c r="C37" s="67"/>
      <c r="D37" s="81" t="s">
        <v>181</v>
      </c>
      <c r="E37" s="67"/>
      <c r="F37" s="82">
        <f t="shared" ref="F37:G39" si="1">F38</f>
        <v>60000</v>
      </c>
      <c r="G37" s="82">
        <f t="shared" si="1"/>
        <v>0</v>
      </c>
    </row>
    <row r="38" spans="1:7" ht="42.6" customHeight="1" x14ac:dyDescent="0.3">
      <c r="A38" s="66" t="s">
        <v>182</v>
      </c>
      <c r="B38" s="67"/>
      <c r="C38" s="67"/>
      <c r="D38" s="67" t="s">
        <v>183</v>
      </c>
      <c r="E38" s="67"/>
      <c r="F38" s="69">
        <f t="shared" si="1"/>
        <v>60000</v>
      </c>
      <c r="G38" s="69">
        <f t="shared" si="1"/>
        <v>0</v>
      </c>
    </row>
    <row r="39" spans="1:7" ht="48.6" customHeight="1" x14ac:dyDescent="0.3">
      <c r="A39" s="66" t="s">
        <v>206</v>
      </c>
      <c r="B39" s="67"/>
      <c r="C39" s="67"/>
      <c r="D39" s="67" t="s">
        <v>184</v>
      </c>
      <c r="E39" s="67"/>
      <c r="F39" s="69">
        <f t="shared" si="1"/>
        <v>60000</v>
      </c>
      <c r="G39" s="69">
        <f t="shared" si="1"/>
        <v>0</v>
      </c>
    </row>
    <row r="40" spans="1:7" x14ac:dyDescent="0.3">
      <c r="A40" s="66" t="s">
        <v>151</v>
      </c>
      <c r="B40" s="67"/>
      <c r="C40" s="67"/>
      <c r="D40" s="67"/>
      <c r="E40" s="67" t="s">
        <v>177</v>
      </c>
      <c r="F40" s="69">
        <v>60000</v>
      </c>
      <c r="G40" s="69">
        <v>0</v>
      </c>
    </row>
    <row r="41" spans="1:7" x14ac:dyDescent="0.3">
      <c r="A41" s="80" t="s">
        <v>51</v>
      </c>
      <c r="B41" s="81" t="s">
        <v>132</v>
      </c>
      <c r="C41" s="67"/>
      <c r="D41" s="67"/>
      <c r="E41" s="81"/>
      <c r="F41" s="82">
        <f>F42</f>
        <v>306888</v>
      </c>
      <c r="G41" s="82">
        <f>G42</f>
        <v>317475</v>
      </c>
    </row>
    <row r="42" spans="1:7" ht="26.4" x14ac:dyDescent="0.3">
      <c r="A42" s="80" t="s">
        <v>53</v>
      </c>
      <c r="B42" s="67"/>
      <c r="C42" s="81" t="s">
        <v>139</v>
      </c>
      <c r="D42" s="81"/>
      <c r="E42" s="81"/>
      <c r="F42" s="82">
        <f>F46+F47</f>
        <v>306888</v>
      </c>
      <c r="G42" s="82">
        <f>G46+G47</f>
        <v>317475</v>
      </c>
    </row>
    <row r="43" spans="1:7" ht="26.4" x14ac:dyDescent="0.3">
      <c r="A43" s="80" t="s">
        <v>127</v>
      </c>
      <c r="B43" s="67"/>
      <c r="C43" s="81"/>
      <c r="D43" s="81" t="s">
        <v>128</v>
      </c>
      <c r="E43" s="81"/>
      <c r="F43" s="82">
        <f>F44</f>
        <v>306888</v>
      </c>
      <c r="G43" s="82">
        <f>G44</f>
        <v>317475</v>
      </c>
    </row>
    <row r="44" spans="1:7" ht="26.4" x14ac:dyDescent="0.3">
      <c r="A44" s="66" t="s">
        <v>129</v>
      </c>
      <c r="B44" s="67"/>
      <c r="C44" s="67"/>
      <c r="D44" s="67" t="s">
        <v>130</v>
      </c>
      <c r="E44" s="81"/>
      <c r="F44" s="69">
        <f>F45</f>
        <v>306888</v>
      </c>
      <c r="G44" s="69">
        <f>G45</f>
        <v>317475</v>
      </c>
    </row>
    <row r="45" spans="1:7" ht="52.8" x14ac:dyDescent="0.3">
      <c r="A45" s="66" t="s">
        <v>318</v>
      </c>
      <c r="B45" s="67"/>
      <c r="C45" s="67"/>
      <c r="D45" s="67" t="s">
        <v>185</v>
      </c>
      <c r="E45" s="67"/>
      <c r="F45" s="69">
        <f>F46+F47</f>
        <v>306888</v>
      </c>
      <c r="G45" s="69">
        <f>G46+G47</f>
        <v>317475</v>
      </c>
    </row>
    <row r="46" spans="1:7" ht="39.6" x14ac:dyDescent="0.3">
      <c r="A46" s="66" t="s">
        <v>148</v>
      </c>
      <c r="B46" s="67"/>
      <c r="C46" s="67"/>
      <c r="D46" s="67"/>
      <c r="E46" s="67" t="s">
        <v>136</v>
      </c>
      <c r="F46" s="69">
        <v>235705.07</v>
      </c>
      <c r="G46" s="69">
        <v>243836.41</v>
      </c>
    </row>
    <row r="47" spans="1:7" ht="60.6" customHeight="1" x14ac:dyDescent="0.3">
      <c r="A47" s="66" t="s">
        <v>137</v>
      </c>
      <c r="B47" s="67"/>
      <c r="C47" s="67"/>
      <c r="D47" s="67"/>
      <c r="E47" s="67" t="s">
        <v>138</v>
      </c>
      <c r="F47" s="69">
        <v>71182.929999999993</v>
      </c>
      <c r="G47" s="69">
        <v>73638.59</v>
      </c>
    </row>
    <row r="48" spans="1:7" ht="26.4" x14ac:dyDescent="0.3">
      <c r="A48" s="80" t="s">
        <v>55</v>
      </c>
      <c r="B48" s="81" t="s">
        <v>139</v>
      </c>
      <c r="C48" s="81"/>
      <c r="D48" s="81"/>
      <c r="E48" s="81"/>
      <c r="F48" s="82">
        <f t="shared" ref="F48:G50" si="2">F49</f>
        <v>120000</v>
      </c>
      <c r="G48" s="82">
        <f t="shared" si="2"/>
        <v>0</v>
      </c>
    </row>
    <row r="49" spans="1:7" ht="52.8" x14ac:dyDescent="0.3">
      <c r="A49" s="80" t="s">
        <v>120</v>
      </c>
      <c r="B49" s="67"/>
      <c r="C49" s="81" t="s">
        <v>186</v>
      </c>
      <c r="D49" s="81"/>
      <c r="E49" s="81"/>
      <c r="F49" s="82">
        <f t="shared" si="2"/>
        <v>120000</v>
      </c>
      <c r="G49" s="82">
        <f t="shared" si="2"/>
        <v>0</v>
      </c>
    </row>
    <row r="50" spans="1:7" ht="118.8" x14ac:dyDescent="0.3">
      <c r="A50" s="80" t="s">
        <v>187</v>
      </c>
      <c r="B50" s="67"/>
      <c r="C50" s="81"/>
      <c r="D50" s="81" t="s">
        <v>188</v>
      </c>
      <c r="E50" s="81"/>
      <c r="F50" s="82">
        <f t="shared" si="2"/>
        <v>120000</v>
      </c>
      <c r="G50" s="82">
        <f t="shared" si="2"/>
        <v>0</v>
      </c>
    </row>
    <row r="51" spans="1:7" ht="52.8" x14ac:dyDescent="0.3">
      <c r="A51" s="66" t="s">
        <v>308</v>
      </c>
      <c r="B51" s="67"/>
      <c r="C51" s="81"/>
      <c r="D51" s="67" t="s">
        <v>189</v>
      </c>
      <c r="E51" s="81"/>
      <c r="F51" s="69">
        <f>F52+F54</f>
        <v>120000</v>
      </c>
      <c r="G51" s="69">
        <f>G52+G54</f>
        <v>0</v>
      </c>
    </row>
    <row r="52" spans="1:7" x14ac:dyDescent="0.3">
      <c r="A52" s="66" t="s">
        <v>190</v>
      </c>
      <c r="B52" s="67"/>
      <c r="C52" s="81"/>
      <c r="D52" s="67" t="s">
        <v>191</v>
      </c>
      <c r="E52" s="81"/>
      <c r="F52" s="69">
        <f>F53</f>
        <v>100000</v>
      </c>
      <c r="G52" s="69">
        <f>G53</f>
        <v>0</v>
      </c>
    </row>
    <row r="53" spans="1:7" x14ac:dyDescent="0.3">
      <c r="A53" s="66" t="s">
        <v>176</v>
      </c>
      <c r="B53" s="67"/>
      <c r="C53" s="81"/>
      <c r="D53" s="81"/>
      <c r="E53" s="67" t="s">
        <v>177</v>
      </c>
      <c r="F53" s="69">
        <v>100000</v>
      </c>
      <c r="G53" s="69">
        <v>0</v>
      </c>
    </row>
    <row r="54" spans="1:7" ht="26.4" x14ac:dyDescent="0.3">
      <c r="A54" s="66" t="s">
        <v>192</v>
      </c>
      <c r="B54" s="170"/>
      <c r="C54" s="170"/>
      <c r="D54" s="67" t="s">
        <v>193</v>
      </c>
      <c r="E54" s="67"/>
      <c r="F54" s="69">
        <f>F55</f>
        <v>20000</v>
      </c>
      <c r="G54" s="69">
        <f>G55</f>
        <v>0</v>
      </c>
    </row>
    <row r="55" spans="1:7" x14ac:dyDescent="0.3">
      <c r="A55" s="66" t="s">
        <v>176</v>
      </c>
      <c r="B55" s="170"/>
      <c r="C55" s="170"/>
      <c r="D55" s="67"/>
      <c r="E55" s="67" t="s">
        <v>177</v>
      </c>
      <c r="F55" s="69">
        <v>20000</v>
      </c>
      <c r="G55" s="69">
        <v>0</v>
      </c>
    </row>
    <row r="56" spans="1:7" x14ac:dyDescent="0.3">
      <c r="A56" s="80" t="s">
        <v>194</v>
      </c>
      <c r="B56" s="81" t="s">
        <v>145</v>
      </c>
      <c r="C56" s="81"/>
      <c r="D56" s="67"/>
      <c r="E56" s="81"/>
      <c r="F56" s="82">
        <f t="shared" ref="F56:G58" si="3">F57</f>
        <v>3892994</v>
      </c>
      <c r="G56" s="82">
        <f t="shared" si="3"/>
        <v>3984994</v>
      </c>
    </row>
    <row r="57" spans="1:7" x14ac:dyDescent="0.3">
      <c r="A57" s="80" t="s">
        <v>59</v>
      </c>
      <c r="B57" s="81"/>
      <c r="C57" s="81" t="s">
        <v>195</v>
      </c>
      <c r="D57" s="67"/>
      <c r="E57" s="81"/>
      <c r="F57" s="82">
        <f t="shared" si="3"/>
        <v>3892994</v>
      </c>
      <c r="G57" s="82">
        <f t="shared" si="3"/>
        <v>3984994</v>
      </c>
    </row>
    <row r="58" spans="1:7" ht="60" customHeight="1" x14ac:dyDescent="0.3">
      <c r="A58" s="80" t="s">
        <v>196</v>
      </c>
      <c r="B58" s="81"/>
      <c r="C58" s="81"/>
      <c r="D58" s="81" t="s">
        <v>197</v>
      </c>
      <c r="E58" s="81"/>
      <c r="F58" s="82">
        <f t="shared" si="3"/>
        <v>3892994</v>
      </c>
      <c r="G58" s="82">
        <f t="shared" si="3"/>
        <v>3984994</v>
      </c>
    </row>
    <row r="59" spans="1:7" ht="39.6" x14ac:dyDescent="0.3">
      <c r="A59" s="66" t="s">
        <v>198</v>
      </c>
      <c r="B59" s="81"/>
      <c r="C59" s="81"/>
      <c r="D59" s="67" t="s">
        <v>199</v>
      </c>
      <c r="E59" s="81"/>
      <c r="F59" s="84">
        <f>F60+F62+F64+F66+F68</f>
        <v>3892994</v>
      </c>
      <c r="G59" s="84">
        <f>G60+G62+G64+G66+G68</f>
        <v>3984994</v>
      </c>
    </row>
    <row r="60" spans="1:7" ht="39.6" x14ac:dyDescent="0.3">
      <c r="A60" s="66" t="s">
        <v>200</v>
      </c>
      <c r="B60" s="81"/>
      <c r="C60" s="81"/>
      <c r="D60" s="67" t="s">
        <v>201</v>
      </c>
      <c r="E60" s="81"/>
      <c r="F60" s="84">
        <f>F61</f>
        <v>925500</v>
      </c>
      <c r="G60" s="84">
        <f>G61</f>
        <v>1017500</v>
      </c>
    </row>
    <row r="61" spans="1:7" x14ac:dyDescent="0.3">
      <c r="A61" s="66" t="s">
        <v>151</v>
      </c>
      <c r="B61" s="81"/>
      <c r="C61" s="81"/>
      <c r="D61" s="68"/>
      <c r="E61" s="67" t="s">
        <v>177</v>
      </c>
      <c r="F61" s="85">
        <v>925500</v>
      </c>
      <c r="G61" s="85">
        <v>1017500</v>
      </c>
    </row>
    <row r="62" spans="1:7" ht="39.6" x14ac:dyDescent="0.3">
      <c r="A62" s="171" t="s">
        <v>254</v>
      </c>
      <c r="B62" s="172"/>
      <c r="C62" s="173"/>
      <c r="D62" s="173" t="s">
        <v>255</v>
      </c>
      <c r="E62" s="173"/>
      <c r="F62" s="174">
        <f>F63</f>
        <v>1479988</v>
      </c>
      <c r="G62" s="174">
        <f>G63</f>
        <v>1479988</v>
      </c>
    </row>
    <row r="63" spans="1:7" ht="39.6" x14ac:dyDescent="0.3">
      <c r="A63" s="171" t="s">
        <v>204</v>
      </c>
      <c r="B63" s="172"/>
      <c r="C63" s="173"/>
      <c r="D63" s="173"/>
      <c r="E63" s="173" t="s">
        <v>177</v>
      </c>
      <c r="F63" s="174">
        <v>1479988</v>
      </c>
      <c r="G63" s="174">
        <v>1479988</v>
      </c>
    </row>
    <row r="64" spans="1:7" ht="39.6" x14ac:dyDescent="0.3">
      <c r="A64" s="171" t="s">
        <v>262</v>
      </c>
      <c r="B64" s="172"/>
      <c r="C64" s="173"/>
      <c r="D64" s="173" t="s">
        <v>261</v>
      </c>
      <c r="E64" s="173"/>
      <c r="F64" s="174">
        <f>F65</f>
        <v>78000</v>
      </c>
      <c r="G64" s="174">
        <f>G65</f>
        <v>78000</v>
      </c>
    </row>
    <row r="65" spans="1:7" ht="39.6" x14ac:dyDescent="0.3">
      <c r="A65" s="171" t="s">
        <v>204</v>
      </c>
      <c r="B65" s="172"/>
      <c r="C65" s="173"/>
      <c r="D65" s="173"/>
      <c r="E65" s="173" t="s">
        <v>177</v>
      </c>
      <c r="F65" s="174">
        <v>78000</v>
      </c>
      <c r="G65" s="174">
        <v>78000</v>
      </c>
    </row>
    <row r="66" spans="1:7" ht="66" x14ac:dyDescent="0.3">
      <c r="A66" s="171" t="s">
        <v>291</v>
      </c>
      <c r="B66" s="172"/>
      <c r="C66" s="173"/>
      <c r="D66" s="173" t="s">
        <v>289</v>
      </c>
      <c r="E66" s="173"/>
      <c r="F66" s="174">
        <f>F67</f>
        <v>1339006</v>
      </c>
      <c r="G66" s="174">
        <f>G67</f>
        <v>1339006</v>
      </c>
    </row>
    <row r="67" spans="1:7" ht="39.6" x14ac:dyDescent="0.3">
      <c r="A67" s="171" t="s">
        <v>204</v>
      </c>
      <c r="B67" s="172"/>
      <c r="C67" s="173"/>
      <c r="D67" s="173"/>
      <c r="E67" s="173" t="s">
        <v>177</v>
      </c>
      <c r="F67" s="174">
        <v>1339006</v>
      </c>
      <c r="G67" s="174">
        <v>1339006</v>
      </c>
    </row>
    <row r="68" spans="1:7" ht="66" x14ac:dyDescent="0.3">
      <c r="A68" s="171" t="s">
        <v>292</v>
      </c>
      <c r="B68" s="172"/>
      <c r="C68" s="173"/>
      <c r="D68" s="173" t="s">
        <v>290</v>
      </c>
      <c r="E68" s="173"/>
      <c r="F68" s="174">
        <f>F69</f>
        <v>70500</v>
      </c>
      <c r="G68" s="174">
        <f>G69</f>
        <v>70500</v>
      </c>
    </row>
    <row r="69" spans="1:7" ht="39.6" x14ac:dyDescent="0.3">
      <c r="A69" s="171" t="s">
        <v>204</v>
      </c>
      <c r="B69" s="172"/>
      <c r="C69" s="173"/>
      <c r="D69" s="173"/>
      <c r="E69" s="173" t="s">
        <v>177</v>
      </c>
      <c r="F69" s="174">
        <v>70500</v>
      </c>
      <c r="G69" s="174">
        <v>70500</v>
      </c>
    </row>
    <row r="70" spans="1:7" x14ac:dyDescent="0.3">
      <c r="A70" s="80" t="s">
        <v>61</v>
      </c>
      <c r="B70" s="81" t="s">
        <v>205</v>
      </c>
      <c r="C70" s="81"/>
      <c r="D70" s="81"/>
      <c r="E70" s="81"/>
      <c r="F70" s="82">
        <f>F71+F78</f>
        <v>1704875</v>
      </c>
      <c r="G70" s="82">
        <f>G71+G78</f>
        <v>0</v>
      </c>
    </row>
    <row r="71" spans="1:7" x14ac:dyDescent="0.3">
      <c r="A71" s="80" t="s">
        <v>67</v>
      </c>
      <c r="B71" s="81"/>
      <c r="C71" s="81" t="s">
        <v>139</v>
      </c>
      <c r="D71" s="67"/>
      <c r="E71" s="81"/>
      <c r="F71" s="82">
        <f>F72</f>
        <v>1254875</v>
      </c>
      <c r="G71" s="82">
        <f>G72</f>
        <v>0</v>
      </c>
    </row>
    <row r="72" spans="1:7" ht="52.8" x14ac:dyDescent="0.3">
      <c r="A72" s="80" t="s">
        <v>212</v>
      </c>
      <c r="B72" s="81"/>
      <c r="C72" s="81"/>
      <c r="D72" s="81" t="s">
        <v>213</v>
      </c>
      <c r="E72" s="81"/>
      <c r="F72" s="82">
        <f>F73</f>
        <v>1254875</v>
      </c>
      <c r="G72" s="82">
        <f>G73</f>
        <v>0</v>
      </c>
    </row>
    <row r="73" spans="1:7" x14ac:dyDescent="0.3">
      <c r="A73" s="66" t="s">
        <v>309</v>
      </c>
      <c r="B73" s="81"/>
      <c r="C73" s="81"/>
      <c r="D73" s="102" t="s">
        <v>214</v>
      </c>
      <c r="E73" s="81"/>
      <c r="F73" s="69">
        <f>F74+F76</f>
        <v>1254875</v>
      </c>
      <c r="G73" s="69">
        <f>G74+G76</f>
        <v>0</v>
      </c>
    </row>
    <row r="74" spans="1:7" x14ac:dyDescent="0.3">
      <c r="A74" s="66" t="s">
        <v>215</v>
      </c>
      <c r="B74" s="81"/>
      <c r="C74" s="81"/>
      <c r="D74" s="102" t="s">
        <v>216</v>
      </c>
      <c r="E74" s="81"/>
      <c r="F74" s="69">
        <f>F75</f>
        <v>330000</v>
      </c>
      <c r="G74" s="69">
        <f>G75</f>
        <v>0</v>
      </c>
    </row>
    <row r="75" spans="1:7" x14ac:dyDescent="0.3">
      <c r="A75" s="66" t="s">
        <v>178</v>
      </c>
      <c r="B75" s="107"/>
      <c r="C75" s="102"/>
      <c r="D75" s="102"/>
      <c r="E75" s="67" t="s">
        <v>179</v>
      </c>
      <c r="F75" s="69">
        <v>330000</v>
      </c>
      <c r="G75" s="69">
        <v>0</v>
      </c>
    </row>
    <row r="76" spans="1:7" x14ac:dyDescent="0.3">
      <c r="A76" s="66" t="s">
        <v>219</v>
      </c>
      <c r="B76" s="107"/>
      <c r="C76" s="102"/>
      <c r="D76" s="67" t="s">
        <v>220</v>
      </c>
      <c r="E76" s="67"/>
      <c r="F76" s="69">
        <f>F77</f>
        <v>924875</v>
      </c>
      <c r="G76" s="69">
        <f>G77</f>
        <v>0</v>
      </c>
    </row>
    <row r="77" spans="1:7" x14ac:dyDescent="0.3">
      <c r="A77" s="66" t="s">
        <v>151</v>
      </c>
      <c r="B77" s="175"/>
      <c r="C77" s="175"/>
      <c r="D77" s="175"/>
      <c r="E77" s="67" t="s">
        <v>177</v>
      </c>
      <c r="F77" s="69">
        <v>924875</v>
      </c>
      <c r="G77" s="69">
        <v>0</v>
      </c>
    </row>
    <row r="78" spans="1:7" ht="26.4" x14ac:dyDescent="0.3">
      <c r="A78" s="80" t="s">
        <v>69</v>
      </c>
      <c r="B78" s="175"/>
      <c r="C78" s="81" t="s">
        <v>205</v>
      </c>
      <c r="D78" s="67"/>
      <c r="E78" s="81"/>
      <c r="F78" s="82">
        <f t="shared" ref="F78:G81" si="4">F79</f>
        <v>450000</v>
      </c>
      <c r="G78" s="82">
        <f t="shared" si="4"/>
        <v>0</v>
      </c>
    </row>
    <row r="79" spans="1:7" ht="63.6" customHeight="1" x14ac:dyDescent="0.3">
      <c r="A79" s="80" t="s">
        <v>180</v>
      </c>
      <c r="B79" s="81"/>
      <c r="C79" s="81"/>
      <c r="D79" s="81" t="s">
        <v>181</v>
      </c>
      <c r="E79" s="81"/>
      <c r="F79" s="82">
        <f t="shared" si="4"/>
        <v>450000</v>
      </c>
      <c r="G79" s="82">
        <f t="shared" si="4"/>
        <v>0</v>
      </c>
    </row>
    <row r="80" spans="1:7" ht="52.8" x14ac:dyDescent="0.3">
      <c r="A80" s="66" t="s">
        <v>206</v>
      </c>
      <c r="B80" s="81"/>
      <c r="C80" s="81"/>
      <c r="D80" s="67" t="s">
        <v>183</v>
      </c>
      <c r="E80" s="81"/>
      <c r="F80" s="82">
        <f t="shared" si="4"/>
        <v>450000</v>
      </c>
      <c r="G80" s="82">
        <f t="shared" si="4"/>
        <v>0</v>
      </c>
    </row>
    <row r="81" spans="1:7" ht="52.8" x14ac:dyDescent="0.3">
      <c r="A81" s="66" t="s">
        <v>223</v>
      </c>
      <c r="B81" s="81"/>
      <c r="C81" s="81"/>
      <c r="D81" s="102" t="s">
        <v>224</v>
      </c>
      <c r="E81" s="81"/>
      <c r="F81" s="69">
        <f t="shared" si="4"/>
        <v>450000</v>
      </c>
      <c r="G81" s="69">
        <f t="shared" si="4"/>
        <v>0</v>
      </c>
    </row>
    <row r="82" spans="1:7" ht="17.399999999999999" customHeight="1" x14ac:dyDescent="0.3">
      <c r="A82" s="66" t="s">
        <v>151</v>
      </c>
      <c r="B82" s="67"/>
      <c r="C82" s="67"/>
      <c r="D82" s="67"/>
      <c r="E82" s="67" t="s">
        <v>177</v>
      </c>
      <c r="F82" s="69">
        <v>450000</v>
      </c>
      <c r="G82" s="69">
        <v>0</v>
      </c>
    </row>
    <row r="83" spans="1:7" x14ac:dyDescent="0.3">
      <c r="A83" s="80" t="s">
        <v>96</v>
      </c>
      <c r="B83" s="81" t="s">
        <v>186</v>
      </c>
      <c r="C83" s="81"/>
      <c r="D83" s="67"/>
      <c r="E83" s="67"/>
      <c r="F83" s="82">
        <f t="shared" ref="F83:G87" si="5">F84</f>
        <v>55000</v>
      </c>
      <c r="G83" s="82">
        <f t="shared" si="5"/>
        <v>55000</v>
      </c>
    </row>
    <row r="84" spans="1:7" ht="18" customHeight="1" x14ac:dyDescent="0.3">
      <c r="A84" s="66" t="s">
        <v>110</v>
      </c>
      <c r="B84" s="81"/>
      <c r="C84" s="81" t="s">
        <v>126</v>
      </c>
      <c r="D84" s="67"/>
      <c r="E84" s="67"/>
      <c r="F84" s="82">
        <f t="shared" si="5"/>
        <v>55000</v>
      </c>
      <c r="G84" s="82">
        <f t="shared" si="5"/>
        <v>55000</v>
      </c>
    </row>
    <row r="85" spans="1:7" ht="70.8" customHeight="1" x14ac:dyDescent="0.3">
      <c r="A85" s="80" t="s">
        <v>237</v>
      </c>
      <c r="B85" s="81"/>
      <c r="C85" s="81"/>
      <c r="D85" s="67" t="s">
        <v>238</v>
      </c>
      <c r="E85" s="67"/>
      <c r="F85" s="82">
        <f t="shared" si="5"/>
        <v>55000</v>
      </c>
      <c r="G85" s="82">
        <f t="shared" si="5"/>
        <v>55000</v>
      </c>
    </row>
    <row r="86" spans="1:7" ht="43.2" customHeight="1" x14ac:dyDescent="0.3">
      <c r="A86" s="66" t="s">
        <v>239</v>
      </c>
      <c r="B86" s="81"/>
      <c r="C86" s="81"/>
      <c r="D86" s="67" t="s">
        <v>240</v>
      </c>
      <c r="E86" s="67"/>
      <c r="F86" s="69">
        <f t="shared" si="5"/>
        <v>55000</v>
      </c>
      <c r="G86" s="69">
        <f t="shared" si="5"/>
        <v>55000</v>
      </c>
    </row>
    <row r="87" spans="1:7" ht="41.4" customHeight="1" x14ac:dyDescent="0.3">
      <c r="A87" s="66" t="s">
        <v>241</v>
      </c>
      <c r="B87" s="81"/>
      <c r="C87" s="81"/>
      <c r="D87" s="67" t="s">
        <v>242</v>
      </c>
      <c r="E87" s="67"/>
      <c r="F87" s="69">
        <f t="shared" si="5"/>
        <v>55000</v>
      </c>
      <c r="G87" s="69">
        <f t="shared" si="5"/>
        <v>55000</v>
      </c>
    </row>
    <row r="88" spans="1:7" ht="28.2" customHeight="1" x14ac:dyDescent="0.3">
      <c r="A88" s="66" t="s">
        <v>243</v>
      </c>
      <c r="B88" s="81"/>
      <c r="C88" s="81"/>
      <c r="D88" s="67"/>
      <c r="E88" s="67" t="s">
        <v>244</v>
      </c>
      <c r="F88" s="69">
        <v>55000</v>
      </c>
      <c r="G88" s="69">
        <v>55000</v>
      </c>
    </row>
    <row r="89" spans="1:7" x14ac:dyDescent="0.3">
      <c r="A89" s="221" t="s">
        <v>93</v>
      </c>
      <c r="B89" s="221"/>
      <c r="C89" s="221"/>
      <c r="D89" s="221"/>
      <c r="E89" s="221"/>
      <c r="F89" s="82">
        <f>F12+F41+F48+F56+F70+F83</f>
        <v>11203757</v>
      </c>
      <c r="G89" s="82">
        <f>G12+G41+G48+G56+G70+G83</f>
        <v>8674969</v>
      </c>
    </row>
    <row r="90" spans="1:7" x14ac:dyDescent="0.3">
      <c r="A90" s="222" t="s">
        <v>316</v>
      </c>
      <c r="B90" s="222"/>
      <c r="C90" s="222"/>
      <c r="D90" s="222"/>
      <c r="E90" s="222"/>
      <c r="F90" s="82">
        <v>207125</v>
      </c>
      <c r="G90" s="82">
        <v>291500</v>
      </c>
    </row>
    <row r="91" spans="1:7" x14ac:dyDescent="0.3">
      <c r="A91" s="222" t="s">
        <v>317</v>
      </c>
      <c r="B91" s="222"/>
      <c r="C91" s="222"/>
      <c r="D91" s="222"/>
      <c r="E91" s="222"/>
      <c r="F91" s="82">
        <f>F89+F90</f>
        <v>11410882</v>
      </c>
      <c r="G91" s="82">
        <f>G89+G90</f>
        <v>8966469</v>
      </c>
    </row>
  </sheetData>
  <sheetProtection selectLockedCells="1" selectUnlockedCells="1"/>
  <mergeCells count="11">
    <mergeCell ref="A90:E90"/>
    <mergeCell ref="A91:E91"/>
    <mergeCell ref="A5:G5"/>
    <mergeCell ref="A9:G9"/>
    <mergeCell ref="E8:G8"/>
    <mergeCell ref="A6:G6"/>
    <mergeCell ref="A1:G1"/>
    <mergeCell ref="A2:G2"/>
    <mergeCell ref="A3:G3"/>
    <mergeCell ref="A4:G4"/>
    <mergeCell ref="A89:E89"/>
  </mergeCells>
  <pageMargins left="0.62992125984251968" right="0.27559055118110237" top="0.39370078740157483" bottom="0.47244094488188981" header="0.51181102362204722" footer="0.51181102362204722"/>
  <pageSetup paperSize="9" firstPageNumber="0" orientation="portrait" horizontalDpi="300" verticalDpi="300" r:id="rId1"/>
  <headerFooter alignWithMargins="0"/>
  <rowBreaks count="3" manualBreakCount="3">
    <brk id="30" max="6" man="1"/>
    <brk id="50" max="6" man="1"/>
    <brk id="69" max="6"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2"/>
  <sheetViews>
    <sheetView view="pageBreakPreview" workbookViewId="0">
      <selection activeCell="B6" sqref="B6:D6"/>
    </sheetView>
  </sheetViews>
  <sheetFormatPr defaultRowHeight="13.2" x14ac:dyDescent="0.25"/>
  <cols>
    <col min="1" max="1" width="53.88671875" customWidth="1"/>
    <col min="2" max="2" width="37.44140625" customWidth="1"/>
    <col min="3" max="6" width="8.77734375" hidden="1" customWidth="1"/>
  </cols>
  <sheetData>
    <row r="1" spans="1:6" x14ac:dyDescent="0.25">
      <c r="A1" s="209"/>
      <c r="B1" s="209"/>
      <c r="C1" s="209"/>
      <c r="D1" s="209"/>
      <c r="E1" s="209"/>
      <c r="F1" s="209"/>
    </row>
    <row r="2" spans="1:6" x14ac:dyDescent="0.25">
      <c r="A2" s="201" t="s">
        <v>320</v>
      </c>
      <c r="B2" s="201"/>
      <c r="C2" s="201"/>
      <c r="D2" s="201"/>
      <c r="E2" s="201"/>
      <c r="F2" s="201"/>
    </row>
    <row r="3" spans="1:6" x14ac:dyDescent="0.25">
      <c r="A3" s="201" t="s">
        <v>94</v>
      </c>
      <c r="B3" s="201"/>
      <c r="C3" s="201"/>
      <c r="D3" s="201"/>
      <c r="E3" s="201"/>
      <c r="F3" s="201"/>
    </row>
    <row r="4" spans="1:6" x14ac:dyDescent="0.25">
      <c r="A4" s="201" t="s">
        <v>0</v>
      </c>
      <c r="B4" s="201"/>
      <c r="C4" s="201"/>
      <c r="D4" s="201"/>
      <c r="E4" s="201"/>
      <c r="F4" s="201"/>
    </row>
    <row r="5" spans="1:6" x14ac:dyDescent="0.25">
      <c r="A5" s="201" t="s">
        <v>345</v>
      </c>
      <c r="B5" s="201"/>
      <c r="C5" s="201"/>
      <c r="D5" s="201"/>
      <c r="E5" s="201"/>
      <c r="F5" s="201"/>
    </row>
    <row r="6" spans="1:6" ht="15.6" customHeight="1" x14ac:dyDescent="0.25">
      <c r="A6" s="16"/>
      <c r="B6" s="201" t="s">
        <v>388</v>
      </c>
      <c r="C6" s="201"/>
      <c r="D6" s="201"/>
      <c r="E6" s="35"/>
      <c r="F6" s="35"/>
    </row>
    <row r="7" spans="1:6" ht="17.55" customHeight="1" x14ac:dyDescent="0.25">
      <c r="A7" s="208" t="s">
        <v>273</v>
      </c>
      <c r="B7" s="208"/>
      <c r="C7" s="35"/>
      <c r="D7" s="35"/>
      <c r="E7" s="35"/>
      <c r="F7" s="35"/>
    </row>
    <row r="8" spans="1:6" ht="34.049999999999997" customHeight="1" x14ac:dyDescent="0.25">
      <c r="A8" s="207" t="s">
        <v>336</v>
      </c>
      <c r="B8" s="207"/>
      <c r="C8" s="35"/>
      <c r="D8" s="35"/>
      <c r="E8" s="35"/>
      <c r="F8" s="35"/>
    </row>
    <row r="9" spans="1:6" ht="11.55" customHeight="1" x14ac:dyDescent="0.25">
      <c r="A9" s="120"/>
      <c r="B9" s="120"/>
      <c r="C9" s="35"/>
      <c r="D9" s="35"/>
      <c r="E9" s="35"/>
      <c r="F9" s="35"/>
    </row>
    <row r="10" spans="1:6" x14ac:dyDescent="0.25">
      <c r="A10" s="121" t="s">
        <v>1</v>
      </c>
      <c r="B10" s="122" t="s">
        <v>274</v>
      </c>
      <c r="C10" s="35"/>
      <c r="D10" s="35"/>
      <c r="E10" s="35"/>
      <c r="F10" s="35"/>
    </row>
    <row r="11" spans="1:6" ht="18.600000000000001" customHeight="1" x14ac:dyDescent="0.25">
      <c r="A11" s="13" t="s">
        <v>275</v>
      </c>
      <c r="B11" s="14">
        <v>240</v>
      </c>
      <c r="C11" s="35"/>
      <c r="D11" s="35"/>
      <c r="E11" s="35"/>
      <c r="F11" s="35"/>
    </row>
    <row r="12" spans="1:6" ht="16.8" customHeight="1" x14ac:dyDescent="0.25">
      <c r="A12" s="13" t="s">
        <v>84</v>
      </c>
      <c r="B12" s="14">
        <v>241</v>
      </c>
      <c r="C12" s="35"/>
      <c r="D12" s="35"/>
      <c r="E12" s="35"/>
      <c r="F12" s="35"/>
    </row>
  </sheetData>
  <sheetProtection selectLockedCells="1" selectUnlockedCells="1"/>
  <mergeCells count="8">
    <mergeCell ref="A7:B7"/>
    <mergeCell ref="A8:B8"/>
    <mergeCell ref="A1:F1"/>
    <mergeCell ref="A2:F2"/>
    <mergeCell ref="A3:F3"/>
    <mergeCell ref="A4:F4"/>
    <mergeCell ref="A5:F5"/>
    <mergeCell ref="B6:D6"/>
  </mergeCells>
  <pageMargins left="0.74803149606299213" right="0.47244094488188981" top="0.43307086614173229" bottom="0.98425196850393704" header="0.51181102362204722" footer="0.51181102362204722"/>
  <pageSetup paperSize="9" firstPageNumber="0" orientation="portrait" horizontalDpi="300" verticalDpi="300"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
  <sheetViews>
    <sheetView view="pageBreakPreview" workbookViewId="0">
      <selection activeCell="C13" sqref="C13"/>
    </sheetView>
  </sheetViews>
  <sheetFormatPr defaultRowHeight="13.2" x14ac:dyDescent="0.25"/>
  <cols>
    <col min="1" max="1" width="11.21875" customWidth="1"/>
    <col min="2" max="2" width="30.77734375" customWidth="1"/>
    <col min="3" max="3" width="17.6640625" customWidth="1"/>
    <col min="4" max="4" width="13.109375" customWidth="1"/>
    <col min="5" max="5" width="13.5546875" customWidth="1"/>
  </cols>
  <sheetData>
    <row r="1" spans="1:6" x14ac:dyDescent="0.25">
      <c r="A1" s="201"/>
      <c r="B1" s="201"/>
      <c r="C1" s="201"/>
      <c r="D1" s="201"/>
      <c r="E1" s="201"/>
    </row>
    <row r="2" spans="1:6" x14ac:dyDescent="0.25">
      <c r="A2" s="201" t="s">
        <v>299</v>
      </c>
      <c r="B2" s="201"/>
      <c r="C2" s="201"/>
      <c r="D2" s="201"/>
      <c r="E2" s="201"/>
    </row>
    <row r="3" spans="1:6" x14ac:dyDescent="0.25">
      <c r="A3" s="201" t="s">
        <v>94</v>
      </c>
      <c r="B3" s="201"/>
      <c r="C3" s="201"/>
      <c r="D3" s="201"/>
      <c r="E3" s="201"/>
    </row>
    <row r="4" spans="1:6" x14ac:dyDescent="0.25">
      <c r="A4" s="201" t="s">
        <v>0</v>
      </c>
      <c r="B4" s="201"/>
      <c r="C4" s="201"/>
      <c r="D4" s="201"/>
      <c r="E4" s="201"/>
    </row>
    <row r="5" spans="1:6" x14ac:dyDescent="0.25">
      <c r="A5" s="201" t="s">
        <v>345</v>
      </c>
      <c r="B5" s="201"/>
      <c r="C5" s="201"/>
      <c r="D5" s="201"/>
      <c r="E5" s="201"/>
    </row>
    <row r="6" spans="1:6" ht="14.4" customHeight="1" x14ac:dyDescent="0.25">
      <c r="A6" s="201" t="s">
        <v>388</v>
      </c>
      <c r="B6" s="201"/>
      <c r="C6" s="201"/>
      <c r="D6" s="201"/>
      <c r="E6" s="201"/>
      <c r="F6" s="159"/>
    </row>
    <row r="7" spans="1:6" ht="50.25" customHeight="1" x14ac:dyDescent="0.25">
      <c r="A7" s="224" t="s">
        <v>337</v>
      </c>
      <c r="B7" s="224"/>
      <c r="C7" s="224"/>
      <c r="D7" s="224"/>
      <c r="E7" s="224"/>
    </row>
    <row r="8" spans="1:6" s="128" customFormat="1" x14ac:dyDescent="0.25">
      <c r="A8" s="126"/>
      <c r="B8" s="36"/>
      <c r="C8" s="36"/>
      <c r="D8" s="36"/>
      <c r="E8" s="127" t="s">
        <v>4</v>
      </c>
    </row>
    <row r="9" spans="1:6" ht="55.5" customHeight="1" x14ac:dyDescent="0.25">
      <c r="A9" s="181" t="s">
        <v>89</v>
      </c>
      <c r="B9" s="181" t="s">
        <v>92</v>
      </c>
      <c r="C9" s="181" t="s">
        <v>287</v>
      </c>
      <c r="D9" s="181" t="s">
        <v>288</v>
      </c>
      <c r="E9" s="181" t="s">
        <v>331</v>
      </c>
    </row>
    <row r="10" spans="1:6" ht="26.4" x14ac:dyDescent="0.25">
      <c r="A10" s="180">
        <v>240</v>
      </c>
      <c r="B10" s="123" t="s">
        <v>83</v>
      </c>
      <c r="C10" s="124">
        <f>'Прил. 6 Расходы бюджета 2023'!F180</f>
        <v>98833674.010000005</v>
      </c>
      <c r="D10" s="124">
        <v>11410882</v>
      </c>
      <c r="E10" s="124">
        <v>8966469</v>
      </c>
    </row>
    <row r="11" spans="1:6" ht="39.6" x14ac:dyDescent="0.25">
      <c r="A11" s="180">
        <v>241</v>
      </c>
      <c r="B11" s="123" t="s">
        <v>84</v>
      </c>
      <c r="C11" s="124">
        <v>73700</v>
      </c>
      <c r="D11" s="124">
        <v>0</v>
      </c>
      <c r="E11" s="124">
        <v>0</v>
      </c>
    </row>
    <row r="12" spans="1:6" ht="20.399999999999999" customHeight="1" x14ac:dyDescent="0.25">
      <c r="A12" s="223" t="s">
        <v>93</v>
      </c>
      <c r="B12" s="223"/>
      <c r="C12" s="125">
        <f>C10-C11</f>
        <v>98759974.010000005</v>
      </c>
      <c r="D12" s="125">
        <f t="shared" ref="D12:E12" si="0">D10+D11</f>
        <v>11410882</v>
      </c>
      <c r="E12" s="125">
        <f t="shared" si="0"/>
        <v>8966469</v>
      </c>
    </row>
    <row r="13" spans="1:6" ht="15" x14ac:dyDescent="0.25">
      <c r="A13" s="3"/>
      <c r="B13" s="3"/>
      <c r="C13" s="3"/>
    </row>
    <row r="14" spans="1:6" ht="15" x14ac:dyDescent="0.25">
      <c r="A14" s="3"/>
      <c r="B14" s="3"/>
      <c r="C14" s="3"/>
    </row>
    <row r="15" spans="1:6" ht="15" x14ac:dyDescent="0.25">
      <c r="A15" s="3"/>
      <c r="B15" s="3"/>
      <c r="C15" s="3"/>
    </row>
  </sheetData>
  <sheetProtection selectLockedCells="1" selectUnlockedCells="1"/>
  <mergeCells count="8">
    <mergeCell ref="A1:E1"/>
    <mergeCell ref="A2:E2"/>
    <mergeCell ref="A3:E3"/>
    <mergeCell ref="A12:B12"/>
    <mergeCell ref="A4:E4"/>
    <mergeCell ref="A5:E5"/>
    <mergeCell ref="A7:E7"/>
    <mergeCell ref="A6:E6"/>
  </mergeCells>
  <pageMargins left="1.2598425196850394" right="0.35433070866141736" top="0.51181102362204722" bottom="0.98425196850393704" header="0.51181102362204722" footer="0.51181102362204722"/>
  <pageSetup paperSize="9" firstPageNumber="0" orientation="portrait" horizontalDpi="300" verticalDpi="30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1"/>
  <sheetViews>
    <sheetView view="pageBreakPreview" zoomScaleNormal="75" workbookViewId="0">
      <selection activeCell="E16" sqref="E16"/>
    </sheetView>
  </sheetViews>
  <sheetFormatPr defaultRowHeight="13.2" x14ac:dyDescent="0.25"/>
  <cols>
    <col min="1" max="1" width="48.109375" customWidth="1"/>
    <col min="2" max="2" width="26.109375" customWidth="1"/>
    <col min="3" max="3" width="14.44140625" customWidth="1"/>
    <col min="4" max="4" width="0.109375" hidden="1" customWidth="1"/>
  </cols>
  <sheetData>
    <row r="1" spans="1:6" x14ac:dyDescent="0.25">
      <c r="A1" s="209"/>
      <c r="B1" s="209"/>
      <c r="C1" s="209"/>
      <c r="D1" s="209"/>
    </row>
    <row r="2" spans="1:6" x14ac:dyDescent="0.25">
      <c r="A2" s="201" t="s">
        <v>300</v>
      </c>
      <c r="B2" s="201"/>
      <c r="C2" s="201"/>
      <c r="D2" s="201"/>
    </row>
    <row r="3" spans="1:6" x14ac:dyDescent="0.25">
      <c r="A3" s="201" t="s">
        <v>94</v>
      </c>
      <c r="B3" s="201"/>
      <c r="C3" s="201"/>
      <c r="D3" s="201"/>
    </row>
    <row r="4" spans="1:6" x14ac:dyDescent="0.25">
      <c r="A4" s="201" t="s">
        <v>0</v>
      </c>
      <c r="B4" s="201"/>
      <c r="C4" s="201"/>
      <c r="D4" s="201"/>
    </row>
    <row r="5" spans="1:6" x14ac:dyDescent="0.25">
      <c r="A5" s="201" t="s">
        <v>345</v>
      </c>
      <c r="B5" s="201"/>
      <c r="C5" s="201"/>
      <c r="D5" s="201"/>
    </row>
    <row r="6" spans="1:6" ht="14.4" customHeight="1" x14ac:dyDescent="0.25">
      <c r="A6" s="201" t="s">
        <v>388</v>
      </c>
      <c r="B6" s="201"/>
      <c r="C6" s="201"/>
      <c r="D6" s="159"/>
      <c r="E6" s="159"/>
      <c r="F6" s="159"/>
    </row>
    <row r="7" spans="1:6" ht="36.6" customHeight="1" x14ac:dyDescent="0.25">
      <c r="A7" s="207" t="s">
        <v>338</v>
      </c>
      <c r="B7" s="207"/>
      <c r="C7" s="207"/>
      <c r="D7" s="207"/>
    </row>
    <row r="8" spans="1:6" ht="31.8" customHeight="1" x14ac:dyDescent="0.25">
      <c r="A8" s="16"/>
      <c r="B8" s="35"/>
      <c r="C8" s="35"/>
      <c r="D8" s="35"/>
    </row>
    <row r="9" spans="1:6" x14ac:dyDescent="0.25">
      <c r="A9" s="16"/>
      <c r="B9" s="35"/>
      <c r="C9" s="35"/>
      <c r="D9" s="35"/>
    </row>
    <row r="10" spans="1:6" ht="41.4" customHeight="1" x14ac:dyDescent="0.25">
      <c r="A10" s="158" t="s">
        <v>1</v>
      </c>
      <c r="B10" s="158" t="s">
        <v>85</v>
      </c>
      <c r="C10" s="158" t="s">
        <v>287</v>
      </c>
      <c r="D10" s="129" t="s">
        <v>282</v>
      </c>
    </row>
    <row r="11" spans="1:6" ht="28.2" customHeight="1" x14ac:dyDescent="0.25">
      <c r="A11" s="130" t="s">
        <v>101</v>
      </c>
      <c r="B11" s="26" t="s">
        <v>86</v>
      </c>
      <c r="C11" s="131">
        <f>C14</f>
        <v>122742.76000000536</v>
      </c>
      <c r="D11" s="131" t="e">
        <f t="shared" ref="D11" si="0">D12-D13</f>
        <v>#REF!</v>
      </c>
    </row>
    <row r="12" spans="1:6" ht="27" customHeight="1" x14ac:dyDescent="0.25">
      <c r="A12" s="130" t="s">
        <v>99</v>
      </c>
      <c r="B12" s="26" t="s">
        <v>87</v>
      </c>
      <c r="C12" s="131">
        <f>'Прил.2 Доходы бюджета 2023'!C46</f>
        <v>98710931.25</v>
      </c>
      <c r="D12" s="131" t="e">
        <f>'Прил.2 Доходы бюджета 2023'!#REF!</f>
        <v>#REF!</v>
      </c>
    </row>
    <row r="13" spans="1:6" ht="26.4" customHeight="1" x14ac:dyDescent="0.25">
      <c r="A13" s="130" t="s">
        <v>100</v>
      </c>
      <c r="B13" s="26" t="s">
        <v>88</v>
      </c>
      <c r="C13" s="131">
        <f>'Прил.4 Расходы бюджета 2023'!C36</f>
        <v>98833674.010000005</v>
      </c>
      <c r="D13" s="131" t="e">
        <f>'Прил.4 Расходы бюджета 2023'!#REF!</f>
        <v>#REF!</v>
      </c>
    </row>
    <row r="14" spans="1:6" ht="24" customHeight="1" x14ac:dyDescent="0.25">
      <c r="A14" s="225" t="s">
        <v>312</v>
      </c>
      <c r="B14" s="225"/>
      <c r="C14" s="131">
        <f>-C12+C13</f>
        <v>122742.76000000536</v>
      </c>
      <c r="D14" s="131" t="e">
        <f t="shared" ref="D14" si="1">D11</f>
        <v>#REF!</v>
      </c>
    </row>
    <row r="15" spans="1:6" ht="17.399999999999999" x14ac:dyDescent="0.3">
      <c r="A15" s="2"/>
    </row>
    <row r="16" spans="1:6" ht="17.399999999999999" x14ac:dyDescent="0.3">
      <c r="A16" s="2"/>
    </row>
    <row r="17" spans="1:1" ht="17.399999999999999" x14ac:dyDescent="0.3">
      <c r="A17" s="2"/>
    </row>
    <row r="18" spans="1:1" ht="17.399999999999999" x14ac:dyDescent="0.3">
      <c r="A18" s="2"/>
    </row>
    <row r="19" spans="1:1" ht="17.399999999999999" x14ac:dyDescent="0.3">
      <c r="A19" s="2"/>
    </row>
    <row r="20" spans="1:1" ht="17.399999999999999" x14ac:dyDescent="0.3">
      <c r="A20" s="2"/>
    </row>
    <row r="21" spans="1:1" ht="17.399999999999999" x14ac:dyDescent="0.3">
      <c r="A21" s="2"/>
    </row>
    <row r="22" spans="1:1" ht="17.399999999999999" x14ac:dyDescent="0.3">
      <c r="A22" s="2"/>
    </row>
    <row r="23" spans="1:1" ht="17.399999999999999" x14ac:dyDescent="0.3">
      <c r="A23" s="2"/>
    </row>
    <row r="24" spans="1:1" ht="17.399999999999999" x14ac:dyDescent="0.3">
      <c r="A24" s="2"/>
    </row>
    <row r="25" spans="1:1" ht="17.399999999999999" x14ac:dyDescent="0.3">
      <c r="A25" s="2"/>
    </row>
    <row r="26" spans="1:1" ht="17.399999999999999" x14ac:dyDescent="0.3">
      <c r="A26" s="2"/>
    </row>
    <row r="27" spans="1:1" ht="17.399999999999999" x14ac:dyDescent="0.3">
      <c r="A27" s="2"/>
    </row>
    <row r="28" spans="1:1" ht="17.399999999999999" x14ac:dyDescent="0.3">
      <c r="A28" s="2"/>
    </row>
    <row r="29" spans="1:1" ht="17.399999999999999" x14ac:dyDescent="0.3">
      <c r="A29" s="2"/>
    </row>
    <row r="30" spans="1:1" ht="17.399999999999999" x14ac:dyDescent="0.3">
      <c r="A30" s="2"/>
    </row>
    <row r="31" spans="1:1" ht="17.399999999999999" x14ac:dyDescent="0.3">
      <c r="A31" s="2"/>
    </row>
    <row r="32" spans="1:1" ht="17.399999999999999" x14ac:dyDescent="0.3">
      <c r="A32" s="2"/>
    </row>
    <row r="33" spans="1:1" ht="17.399999999999999" x14ac:dyDescent="0.3">
      <c r="A33" s="2"/>
    </row>
    <row r="34" spans="1:1" ht="17.399999999999999" x14ac:dyDescent="0.3">
      <c r="A34" s="2"/>
    </row>
    <row r="35" spans="1:1" ht="17.399999999999999" x14ac:dyDescent="0.3">
      <c r="A35" s="2"/>
    </row>
    <row r="36" spans="1:1" ht="17.399999999999999" x14ac:dyDescent="0.3">
      <c r="A36" s="2"/>
    </row>
    <row r="37" spans="1:1" ht="17.399999999999999" x14ac:dyDescent="0.3">
      <c r="A37" s="2"/>
    </row>
    <row r="38" spans="1:1" ht="17.399999999999999" x14ac:dyDescent="0.3">
      <c r="A38" s="2"/>
    </row>
    <row r="39" spans="1:1" ht="17.399999999999999" x14ac:dyDescent="0.3">
      <c r="A39" s="2"/>
    </row>
    <row r="40" spans="1:1" ht="17.399999999999999" x14ac:dyDescent="0.3">
      <c r="A40" s="2"/>
    </row>
    <row r="41" spans="1:1" ht="17.399999999999999" x14ac:dyDescent="0.3">
      <c r="A41" s="2"/>
    </row>
    <row r="42" spans="1:1" ht="17.399999999999999" x14ac:dyDescent="0.3">
      <c r="A42" s="2"/>
    </row>
    <row r="43" spans="1:1" ht="17.399999999999999" x14ac:dyDescent="0.3">
      <c r="A43" s="2"/>
    </row>
    <row r="44" spans="1:1" ht="17.399999999999999" x14ac:dyDescent="0.3">
      <c r="A44" s="2"/>
    </row>
    <row r="45" spans="1:1" ht="17.399999999999999" x14ac:dyDescent="0.3">
      <c r="A45" s="2"/>
    </row>
    <row r="46" spans="1:1" ht="17.399999999999999" x14ac:dyDescent="0.3">
      <c r="A46" s="2"/>
    </row>
    <row r="47" spans="1:1" ht="17.399999999999999" x14ac:dyDescent="0.3">
      <c r="A47" s="2"/>
    </row>
    <row r="48" spans="1:1" ht="17.399999999999999" x14ac:dyDescent="0.3">
      <c r="A48" s="2"/>
    </row>
    <row r="49" spans="1:1" ht="17.399999999999999" x14ac:dyDescent="0.3">
      <c r="A49" s="2"/>
    </row>
    <row r="50" spans="1:1" ht="17.399999999999999" x14ac:dyDescent="0.3">
      <c r="A50" s="2"/>
    </row>
    <row r="51" spans="1:1" ht="17.399999999999999" x14ac:dyDescent="0.3">
      <c r="A51" s="2"/>
    </row>
    <row r="52" spans="1:1" ht="17.399999999999999" x14ac:dyDescent="0.3">
      <c r="A52" s="2"/>
    </row>
    <row r="53" spans="1:1" ht="17.399999999999999" x14ac:dyDescent="0.3">
      <c r="A53" s="2"/>
    </row>
    <row r="54" spans="1:1" ht="17.399999999999999" x14ac:dyDescent="0.3">
      <c r="A54" s="2"/>
    </row>
    <row r="55" spans="1:1" ht="17.399999999999999" x14ac:dyDescent="0.3">
      <c r="A55" s="2"/>
    </row>
    <row r="56" spans="1:1" ht="17.399999999999999" x14ac:dyDescent="0.3">
      <c r="A56" s="2"/>
    </row>
    <row r="57" spans="1:1" ht="17.399999999999999" x14ac:dyDescent="0.3">
      <c r="A57" s="2"/>
    </row>
    <row r="58" spans="1:1" ht="17.399999999999999" x14ac:dyDescent="0.3">
      <c r="A58" s="2"/>
    </row>
    <row r="59" spans="1:1" ht="17.399999999999999" x14ac:dyDescent="0.3">
      <c r="A59" s="2"/>
    </row>
    <row r="60" spans="1:1" ht="17.399999999999999" x14ac:dyDescent="0.3">
      <c r="A60" s="2"/>
    </row>
    <row r="61" spans="1:1" ht="17.399999999999999" x14ac:dyDescent="0.3">
      <c r="A61" s="2"/>
    </row>
    <row r="62" spans="1:1" ht="17.399999999999999" x14ac:dyDescent="0.3">
      <c r="A62" s="2"/>
    </row>
    <row r="63" spans="1:1" ht="17.399999999999999" x14ac:dyDescent="0.3">
      <c r="A63" s="2"/>
    </row>
    <row r="64" spans="1:1" ht="17.399999999999999" x14ac:dyDescent="0.3">
      <c r="A64" s="2"/>
    </row>
    <row r="65" spans="1:1" ht="17.399999999999999" x14ac:dyDescent="0.3">
      <c r="A65" s="2"/>
    </row>
    <row r="66" spans="1:1" ht="17.399999999999999" x14ac:dyDescent="0.3">
      <c r="A66" s="2"/>
    </row>
    <row r="67" spans="1:1" ht="17.399999999999999" x14ac:dyDescent="0.3">
      <c r="A67" s="2"/>
    </row>
    <row r="68" spans="1:1" ht="17.399999999999999" x14ac:dyDescent="0.3">
      <c r="A68" s="2"/>
    </row>
    <row r="69" spans="1:1" ht="17.399999999999999" x14ac:dyDescent="0.3">
      <c r="A69" s="2"/>
    </row>
    <row r="70" spans="1:1" ht="17.399999999999999" x14ac:dyDescent="0.3">
      <c r="A70" s="2"/>
    </row>
    <row r="71" spans="1:1" ht="17.399999999999999" x14ac:dyDescent="0.3">
      <c r="A71" s="2"/>
    </row>
  </sheetData>
  <sheetProtection selectLockedCells="1" selectUnlockedCells="1"/>
  <mergeCells count="8">
    <mergeCell ref="A14:B14"/>
    <mergeCell ref="A1:D1"/>
    <mergeCell ref="A2:D2"/>
    <mergeCell ref="A3:D3"/>
    <mergeCell ref="A4:D4"/>
    <mergeCell ref="A5:D5"/>
    <mergeCell ref="A7:D7"/>
    <mergeCell ref="A6:C6"/>
  </mergeCells>
  <pageMargins left="0.70866141732283472" right="0.70866141732283472" top="0.74803149606299213" bottom="0.74803149606299213" header="0.31496062992125984" footer="0.31496062992125984"/>
  <pageSetup paperSize="9" firstPageNumber="0" fitToHeight="0" orientation="portrait" horizontalDpi="300" verticalDpi="300"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1"/>
  <sheetViews>
    <sheetView view="pageBreakPreview" zoomScaleNormal="75" workbookViewId="0">
      <selection activeCell="B10" sqref="B10"/>
    </sheetView>
  </sheetViews>
  <sheetFormatPr defaultRowHeight="13.2" x14ac:dyDescent="0.25"/>
  <cols>
    <col min="1" max="1" width="33.33203125" customWidth="1"/>
    <col min="2" max="2" width="26.109375" customWidth="1"/>
    <col min="3" max="3" width="0.109375" hidden="1" customWidth="1"/>
    <col min="4" max="5" width="14.5546875" customWidth="1"/>
  </cols>
  <sheetData>
    <row r="1" spans="1:6" x14ac:dyDescent="0.25">
      <c r="A1" s="209"/>
      <c r="B1" s="209"/>
      <c r="C1" s="209"/>
      <c r="D1" s="209"/>
      <c r="E1" s="209"/>
    </row>
    <row r="2" spans="1:6" x14ac:dyDescent="0.25">
      <c r="A2" s="201" t="s">
        <v>301</v>
      </c>
      <c r="B2" s="201"/>
      <c r="C2" s="201"/>
      <c r="D2" s="201"/>
      <c r="E2" s="201"/>
    </row>
    <row r="3" spans="1:6" x14ac:dyDescent="0.25">
      <c r="A3" s="201" t="s">
        <v>94</v>
      </c>
      <c r="B3" s="201"/>
      <c r="C3" s="201"/>
      <c r="D3" s="201"/>
      <c r="E3" s="201"/>
    </row>
    <row r="4" spans="1:6" x14ac:dyDescent="0.25">
      <c r="A4" s="201" t="s">
        <v>0</v>
      </c>
      <c r="B4" s="201"/>
      <c r="C4" s="201"/>
      <c r="D4" s="201"/>
      <c r="E4" s="201"/>
    </row>
    <row r="5" spans="1:6" x14ac:dyDescent="0.25">
      <c r="A5" s="201" t="s">
        <v>345</v>
      </c>
      <c r="B5" s="201"/>
      <c r="C5" s="201"/>
      <c r="D5" s="201"/>
      <c r="E5" s="201"/>
    </row>
    <row r="6" spans="1:6" ht="16.2" customHeight="1" x14ac:dyDescent="0.25">
      <c r="A6" s="209" t="s">
        <v>388</v>
      </c>
      <c r="B6" s="209"/>
      <c r="C6" s="209"/>
      <c r="D6" s="209"/>
      <c r="E6" s="209"/>
      <c r="F6" s="159"/>
    </row>
    <row r="7" spans="1:6" ht="36.6" customHeight="1" x14ac:dyDescent="0.25">
      <c r="A7" s="207" t="s">
        <v>339</v>
      </c>
      <c r="B7" s="207"/>
      <c r="C7" s="207"/>
      <c r="D7" s="207"/>
      <c r="E7" s="207"/>
    </row>
    <row r="8" spans="1:6" ht="31.8" customHeight="1" x14ac:dyDescent="0.25">
      <c r="A8" s="16"/>
      <c r="B8" s="35"/>
      <c r="C8" s="35"/>
      <c r="D8" s="35"/>
      <c r="E8" s="35"/>
    </row>
    <row r="9" spans="1:6" x14ac:dyDescent="0.25">
      <c r="A9" s="16"/>
      <c r="B9" s="35"/>
      <c r="C9" s="35"/>
      <c r="D9" s="35"/>
      <c r="E9" s="18" t="s">
        <v>4</v>
      </c>
    </row>
    <row r="10" spans="1:6" ht="41.4" customHeight="1" x14ac:dyDescent="0.25">
      <c r="A10" s="129" t="s">
        <v>1</v>
      </c>
      <c r="B10" s="129" t="s">
        <v>85</v>
      </c>
      <c r="C10" s="129" t="s">
        <v>282</v>
      </c>
      <c r="D10" s="129" t="s">
        <v>288</v>
      </c>
      <c r="E10" s="129" t="s">
        <v>331</v>
      </c>
    </row>
    <row r="11" spans="1:6" ht="28.2" customHeight="1" x14ac:dyDescent="0.25">
      <c r="A11" s="130" t="s">
        <v>101</v>
      </c>
      <c r="B11" s="26" t="s">
        <v>86</v>
      </c>
      <c r="C11" s="131" t="e">
        <f t="shared" ref="C11:E11" si="0">C12-C13</f>
        <v>#REF!</v>
      </c>
      <c r="D11" s="131">
        <f t="shared" si="0"/>
        <v>0</v>
      </c>
      <c r="E11" s="131">
        <f t="shared" si="0"/>
        <v>0</v>
      </c>
    </row>
    <row r="12" spans="1:6" ht="30.6" customHeight="1" x14ac:dyDescent="0.25">
      <c r="A12" s="130" t="s">
        <v>99</v>
      </c>
      <c r="B12" s="26" t="s">
        <v>87</v>
      </c>
      <c r="C12" s="131" t="e">
        <f>'Прил.2 Доходы бюджета 2023'!#REF!</f>
        <v>#REF!</v>
      </c>
      <c r="D12" s="131">
        <f>'Прил.3 Доходы бюджета 2024-2025'!C35</f>
        <v>11410882</v>
      </c>
      <c r="E12" s="131">
        <f>'Прил.3 Доходы бюджета 2024-2025'!D35</f>
        <v>8966469</v>
      </c>
    </row>
    <row r="13" spans="1:6" ht="42" customHeight="1" x14ac:dyDescent="0.25">
      <c r="A13" s="130" t="s">
        <v>100</v>
      </c>
      <c r="B13" s="26" t="s">
        <v>88</v>
      </c>
      <c r="C13" s="131" t="e">
        <f>'Прил.4 Расходы бюджета 2023'!#REF!</f>
        <v>#REF!</v>
      </c>
      <c r="D13" s="131">
        <f>'Прил. 7 Расходы бюдж.2024-2025'!F91</f>
        <v>11410882</v>
      </c>
      <c r="E13" s="131">
        <f>'Прил. 7 Расходы бюдж.2024-2025'!G91</f>
        <v>8966469</v>
      </c>
    </row>
    <row r="14" spans="1:6" ht="24" customHeight="1" x14ac:dyDescent="0.25">
      <c r="A14" s="225" t="s">
        <v>312</v>
      </c>
      <c r="B14" s="225"/>
      <c r="C14" s="131" t="e">
        <f t="shared" ref="C14:E14" si="1">C11</f>
        <v>#REF!</v>
      </c>
      <c r="D14" s="131">
        <f t="shared" si="1"/>
        <v>0</v>
      </c>
      <c r="E14" s="131">
        <f t="shared" si="1"/>
        <v>0</v>
      </c>
    </row>
    <row r="15" spans="1:6" ht="17.399999999999999" x14ac:dyDescent="0.3">
      <c r="A15" s="2"/>
    </row>
    <row r="16" spans="1:6" ht="17.399999999999999" x14ac:dyDescent="0.3">
      <c r="A16" s="2"/>
    </row>
    <row r="17" spans="1:1" ht="17.399999999999999" x14ac:dyDescent="0.3">
      <c r="A17" s="2"/>
    </row>
    <row r="18" spans="1:1" ht="17.399999999999999" x14ac:dyDescent="0.3">
      <c r="A18" s="2"/>
    </row>
    <row r="19" spans="1:1" ht="17.399999999999999" x14ac:dyDescent="0.3">
      <c r="A19" s="2"/>
    </row>
    <row r="20" spans="1:1" ht="17.399999999999999" x14ac:dyDescent="0.3">
      <c r="A20" s="2"/>
    </row>
    <row r="21" spans="1:1" ht="17.399999999999999" x14ac:dyDescent="0.3">
      <c r="A21" s="2"/>
    </row>
    <row r="22" spans="1:1" ht="17.399999999999999" x14ac:dyDescent="0.3">
      <c r="A22" s="2"/>
    </row>
    <row r="23" spans="1:1" ht="17.399999999999999" x14ac:dyDescent="0.3">
      <c r="A23" s="2"/>
    </row>
    <row r="24" spans="1:1" ht="17.399999999999999" x14ac:dyDescent="0.3">
      <c r="A24" s="2"/>
    </row>
    <row r="25" spans="1:1" ht="17.399999999999999" x14ac:dyDescent="0.3">
      <c r="A25" s="2"/>
    </row>
    <row r="26" spans="1:1" ht="17.399999999999999" x14ac:dyDescent="0.3">
      <c r="A26" s="2"/>
    </row>
    <row r="27" spans="1:1" ht="17.399999999999999" x14ac:dyDescent="0.3">
      <c r="A27" s="2"/>
    </row>
    <row r="28" spans="1:1" ht="17.399999999999999" x14ac:dyDescent="0.3">
      <c r="A28" s="2"/>
    </row>
    <row r="29" spans="1:1" ht="17.399999999999999" x14ac:dyDescent="0.3">
      <c r="A29" s="2"/>
    </row>
    <row r="30" spans="1:1" ht="17.399999999999999" x14ac:dyDescent="0.3">
      <c r="A30" s="2"/>
    </row>
    <row r="31" spans="1:1" ht="17.399999999999999" x14ac:dyDescent="0.3">
      <c r="A31" s="2"/>
    </row>
    <row r="32" spans="1:1" ht="17.399999999999999" x14ac:dyDescent="0.3">
      <c r="A32" s="2"/>
    </row>
    <row r="33" spans="1:1" ht="17.399999999999999" x14ac:dyDescent="0.3">
      <c r="A33" s="2"/>
    </row>
    <row r="34" spans="1:1" ht="17.399999999999999" x14ac:dyDescent="0.3">
      <c r="A34" s="2"/>
    </row>
    <row r="35" spans="1:1" ht="17.399999999999999" x14ac:dyDescent="0.3">
      <c r="A35" s="2"/>
    </row>
    <row r="36" spans="1:1" ht="17.399999999999999" x14ac:dyDescent="0.3">
      <c r="A36" s="2"/>
    </row>
    <row r="37" spans="1:1" ht="17.399999999999999" x14ac:dyDescent="0.3">
      <c r="A37" s="2"/>
    </row>
    <row r="38" spans="1:1" ht="17.399999999999999" x14ac:dyDescent="0.3">
      <c r="A38" s="2"/>
    </row>
    <row r="39" spans="1:1" ht="17.399999999999999" x14ac:dyDescent="0.3">
      <c r="A39" s="2"/>
    </row>
    <row r="40" spans="1:1" ht="17.399999999999999" x14ac:dyDescent="0.3">
      <c r="A40" s="2"/>
    </row>
    <row r="41" spans="1:1" ht="17.399999999999999" x14ac:dyDescent="0.3">
      <c r="A41" s="2"/>
    </row>
    <row r="42" spans="1:1" ht="17.399999999999999" x14ac:dyDescent="0.3">
      <c r="A42" s="2"/>
    </row>
    <row r="43" spans="1:1" ht="17.399999999999999" x14ac:dyDescent="0.3">
      <c r="A43" s="2"/>
    </row>
    <row r="44" spans="1:1" ht="17.399999999999999" x14ac:dyDescent="0.3">
      <c r="A44" s="2"/>
    </row>
    <row r="45" spans="1:1" ht="17.399999999999999" x14ac:dyDescent="0.3">
      <c r="A45" s="2"/>
    </row>
    <row r="46" spans="1:1" ht="17.399999999999999" x14ac:dyDescent="0.3">
      <c r="A46" s="2"/>
    </row>
    <row r="47" spans="1:1" ht="17.399999999999999" x14ac:dyDescent="0.3">
      <c r="A47" s="2"/>
    </row>
    <row r="48" spans="1:1" ht="17.399999999999999" x14ac:dyDescent="0.3">
      <c r="A48" s="2"/>
    </row>
    <row r="49" spans="1:1" ht="17.399999999999999" x14ac:dyDescent="0.3">
      <c r="A49" s="2"/>
    </row>
    <row r="50" spans="1:1" ht="17.399999999999999" x14ac:dyDescent="0.3">
      <c r="A50" s="2"/>
    </row>
    <row r="51" spans="1:1" ht="17.399999999999999" x14ac:dyDescent="0.3">
      <c r="A51" s="2"/>
    </row>
    <row r="52" spans="1:1" ht="17.399999999999999" x14ac:dyDescent="0.3">
      <c r="A52" s="2"/>
    </row>
    <row r="53" spans="1:1" ht="17.399999999999999" x14ac:dyDescent="0.3">
      <c r="A53" s="2"/>
    </row>
    <row r="54" spans="1:1" ht="17.399999999999999" x14ac:dyDescent="0.3">
      <c r="A54" s="2"/>
    </row>
    <row r="55" spans="1:1" ht="17.399999999999999" x14ac:dyDescent="0.3">
      <c r="A55" s="2"/>
    </row>
    <row r="56" spans="1:1" ht="17.399999999999999" x14ac:dyDescent="0.3">
      <c r="A56" s="2"/>
    </row>
    <row r="57" spans="1:1" ht="17.399999999999999" x14ac:dyDescent="0.3">
      <c r="A57" s="2"/>
    </row>
    <row r="58" spans="1:1" ht="17.399999999999999" x14ac:dyDescent="0.3">
      <c r="A58" s="2"/>
    </row>
    <row r="59" spans="1:1" ht="17.399999999999999" x14ac:dyDescent="0.3">
      <c r="A59" s="2"/>
    </row>
    <row r="60" spans="1:1" ht="17.399999999999999" x14ac:dyDescent="0.3">
      <c r="A60" s="2"/>
    </row>
    <row r="61" spans="1:1" ht="17.399999999999999" x14ac:dyDescent="0.3">
      <c r="A61" s="2"/>
    </row>
    <row r="62" spans="1:1" ht="17.399999999999999" x14ac:dyDescent="0.3">
      <c r="A62" s="2"/>
    </row>
    <row r="63" spans="1:1" ht="17.399999999999999" x14ac:dyDescent="0.3">
      <c r="A63" s="2"/>
    </row>
    <row r="64" spans="1:1" ht="17.399999999999999" x14ac:dyDescent="0.3">
      <c r="A64" s="2"/>
    </row>
    <row r="65" spans="1:1" ht="17.399999999999999" x14ac:dyDescent="0.3">
      <c r="A65" s="2"/>
    </row>
    <row r="66" spans="1:1" ht="17.399999999999999" x14ac:dyDescent="0.3">
      <c r="A66" s="2"/>
    </row>
    <row r="67" spans="1:1" ht="17.399999999999999" x14ac:dyDescent="0.3">
      <c r="A67" s="2"/>
    </row>
    <row r="68" spans="1:1" ht="17.399999999999999" x14ac:dyDescent="0.3">
      <c r="A68" s="2"/>
    </row>
    <row r="69" spans="1:1" ht="17.399999999999999" x14ac:dyDescent="0.3">
      <c r="A69" s="2"/>
    </row>
    <row r="70" spans="1:1" ht="17.399999999999999" x14ac:dyDescent="0.3">
      <c r="A70" s="2"/>
    </row>
    <row r="71" spans="1:1" ht="17.399999999999999" x14ac:dyDescent="0.3">
      <c r="A71" s="2"/>
    </row>
  </sheetData>
  <sheetProtection selectLockedCells="1" selectUnlockedCells="1"/>
  <mergeCells count="8">
    <mergeCell ref="A14:B14"/>
    <mergeCell ref="A1:E1"/>
    <mergeCell ref="A2:E2"/>
    <mergeCell ref="A3:E3"/>
    <mergeCell ref="A4:E4"/>
    <mergeCell ref="A5:E5"/>
    <mergeCell ref="A7:E7"/>
    <mergeCell ref="A6:E6"/>
  </mergeCells>
  <pageMargins left="0.70866141732283472" right="0.70866141732283472" top="0.74803149606299213" bottom="0.74803149606299213" header="0.31496062992125984" footer="0.31496062992125984"/>
  <pageSetup paperSize="9" firstPageNumber="0" fitToHeight="0" orientation="portrait" horizontalDpi="300" verticalDpi="300"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1"/>
  <sheetViews>
    <sheetView view="pageBreakPreview" topLeftCell="A19" zoomScaleNormal="100" zoomScaleSheetLayoutView="100" workbookViewId="0">
      <selection activeCell="L14" sqref="L14"/>
    </sheetView>
  </sheetViews>
  <sheetFormatPr defaultRowHeight="13.2" x14ac:dyDescent="0.25"/>
  <cols>
    <col min="1" max="1" width="23.44140625" customWidth="1"/>
    <col min="2" max="2" width="27" customWidth="1"/>
    <col min="3" max="3" width="13.109375" customWidth="1"/>
    <col min="4" max="4" width="12.33203125" customWidth="1"/>
    <col min="5" max="5" width="12.5546875" customWidth="1"/>
  </cols>
  <sheetData>
    <row r="1" spans="1:6" ht="15.6" x14ac:dyDescent="0.3">
      <c r="A1" s="209"/>
      <c r="B1" s="209"/>
      <c r="C1" s="209"/>
      <c r="D1" s="209"/>
      <c r="E1" s="209"/>
      <c r="F1" s="11"/>
    </row>
    <row r="2" spans="1:6" ht="15.6" x14ac:dyDescent="0.3">
      <c r="A2" s="201" t="s">
        <v>302</v>
      </c>
      <c r="B2" s="201"/>
      <c r="C2" s="201"/>
      <c r="D2" s="201"/>
      <c r="E2" s="201"/>
      <c r="F2" s="10"/>
    </row>
    <row r="3" spans="1:6" ht="15.6" x14ac:dyDescent="0.3">
      <c r="A3" s="201" t="s">
        <v>94</v>
      </c>
      <c r="B3" s="201"/>
      <c r="C3" s="201"/>
      <c r="D3" s="201"/>
      <c r="E3" s="201"/>
      <c r="F3" s="10"/>
    </row>
    <row r="4" spans="1:6" ht="15.6" x14ac:dyDescent="0.3">
      <c r="A4" s="201" t="s">
        <v>0</v>
      </c>
      <c r="B4" s="201"/>
      <c r="C4" s="201"/>
      <c r="D4" s="201"/>
      <c r="E4" s="201"/>
      <c r="F4" s="10"/>
    </row>
    <row r="5" spans="1:6" ht="15.6" x14ac:dyDescent="0.3">
      <c r="A5" s="201" t="s">
        <v>345</v>
      </c>
      <c r="B5" s="201"/>
      <c r="C5" s="201"/>
      <c r="D5" s="201"/>
      <c r="E5" s="201"/>
      <c r="F5" s="10"/>
    </row>
    <row r="6" spans="1:6" ht="16.8" customHeight="1" x14ac:dyDescent="0.3">
      <c r="A6" s="15"/>
      <c r="B6" s="15"/>
      <c r="C6" s="201" t="s">
        <v>388</v>
      </c>
      <c r="D6" s="201"/>
      <c r="E6" s="201"/>
      <c r="F6" s="10"/>
    </row>
    <row r="7" spans="1:6" ht="41.4" customHeight="1" x14ac:dyDescent="0.25">
      <c r="A7" s="207" t="s">
        <v>340</v>
      </c>
      <c r="B7" s="207"/>
      <c r="C7" s="207"/>
      <c r="D7" s="207"/>
      <c r="E7" s="207"/>
    </row>
    <row r="8" spans="1:6" ht="17.399999999999999" customHeight="1" x14ac:dyDescent="0.25">
      <c r="A8" s="132"/>
      <c r="B8" s="132"/>
      <c r="C8" s="132"/>
      <c r="D8" s="132"/>
      <c r="E8" s="132"/>
    </row>
    <row r="9" spans="1:6" x14ac:dyDescent="0.25">
      <c r="A9" s="35"/>
      <c r="B9" s="35"/>
      <c r="C9" s="35"/>
      <c r="D9" s="35"/>
      <c r="E9" s="6" t="s">
        <v>4</v>
      </c>
    </row>
    <row r="10" spans="1:6" ht="13.2" customHeight="1" x14ac:dyDescent="0.25">
      <c r="A10" s="214" t="s">
        <v>5</v>
      </c>
      <c r="B10" s="214" t="s">
        <v>2</v>
      </c>
      <c r="C10" s="214" t="s">
        <v>287</v>
      </c>
      <c r="D10" s="214" t="s">
        <v>288</v>
      </c>
      <c r="E10" s="214" t="s">
        <v>331</v>
      </c>
    </row>
    <row r="11" spans="1:6" x14ac:dyDescent="0.25">
      <c r="A11" s="214"/>
      <c r="B11" s="214"/>
      <c r="C11" s="214"/>
      <c r="D11" s="214"/>
      <c r="E11" s="214"/>
    </row>
    <row r="12" spans="1:6" x14ac:dyDescent="0.25">
      <c r="A12" s="222" t="s">
        <v>93</v>
      </c>
      <c r="B12" s="222"/>
      <c r="C12" s="133">
        <f>SUM(C13:C21)</f>
        <v>92352549</v>
      </c>
      <c r="D12" s="133">
        <f>SUM(D13:D21)</f>
        <v>5700882</v>
      </c>
      <c r="E12" s="133">
        <f>SUM(E13:E21)</f>
        <v>3136469</v>
      </c>
    </row>
    <row r="13" spans="1:6" ht="46.8" customHeight="1" x14ac:dyDescent="0.25">
      <c r="A13" s="33" t="s">
        <v>105</v>
      </c>
      <c r="B13" s="185" t="s">
        <v>35</v>
      </c>
      <c r="C13" s="28">
        <v>7466000</v>
      </c>
      <c r="D13" s="28">
        <v>2575000</v>
      </c>
      <c r="E13" s="28">
        <v>0</v>
      </c>
    </row>
    <row r="14" spans="1:6" ht="118.8" x14ac:dyDescent="0.25">
      <c r="A14" s="33" t="s">
        <v>252</v>
      </c>
      <c r="B14" s="185" t="s">
        <v>253</v>
      </c>
      <c r="C14" s="34">
        <f>2818994+4300000-10635-774923</f>
        <v>6333436</v>
      </c>
      <c r="D14" s="28">
        <v>2818994</v>
      </c>
      <c r="E14" s="28">
        <v>2818994</v>
      </c>
    </row>
    <row r="15" spans="1:6" ht="198" x14ac:dyDescent="0.25">
      <c r="A15" s="33" t="s">
        <v>351</v>
      </c>
      <c r="B15" s="185" t="s">
        <v>352</v>
      </c>
      <c r="C15" s="28">
        <v>69529320</v>
      </c>
      <c r="D15" s="28">
        <v>0</v>
      </c>
      <c r="E15" s="28">
        <v>0</v>
      </c>
    </row>
    <row r="16" spans="1:6" ht="145.19999999999999" x14ac:dyDescent="0.25">
      <c r="A16" s="33" t="s">
        <v>353</v>
      </c>
      <c r="B16" s="185" t="s">
        <v>354</v>
      </c>
      <c r="C16" s="28">
        <v>2752203</v>
      </c>
      <c r="D16" s="176">
        <v>0</v>
      </c>
      <c r="E16" s="176">
        <v>0</v>
      </c>
    </row>
    <row r="17" spans="1:5" ht="92.4" x14ac:dyDescent="0.25">
      <c r="A17" s="33" t="s">
        <v>343</v>
      </c>
      <c r="B17" s="185" t="s">
        <v>344</v>
      </c>
      <c r="C17" s="34">
        <f>5012039+315969</f>
        <v>5328008</v>
      </c>
      <c r="D17" s="39">
        <v>0</v>
      </c>
      <c r="E17" s="39">
        <v>0</v>
      </c>
    </row>
    <row r="18" spans="1:5" ht="66" x14ac:dyDescent="0.25">
      <c r="A18" s="33" t="s">
        <v>103</v>
      </c>
      <c r="B18" s="185" t="s">
        <v>102</v>
      </c>
      <c r="C18" s="28">
        <v>293942</v>
      </c>
      <c r="D18" s="39">
        <v>306888</v>
      </c>
      <c r="E18" s="39">
        <v>317475</v>
      </c>
    </row>
    <row r="19" spans="1:5" ht="118.8" x14ac:dyDescent="0.25">
      <c r="A19" s="33" t="s">
        <v>104</v>
      </c>
      <c r="B19" s="185" t="s">
        <v>3</v>
      </c>
      <c r="C19" s="34">
        <v>300000</v>
      </c>
      <c r="D19" s="39">
        <v>0</v>
      </c>
      <c r="E19" s="39">
        <v>0</v>
      </c>
    </row>
    <row r="20" spans="1:5" ht="105.6" x14ac:dyDescent="0.25">
      <c r="A20" s="33" t="s">
        <v>372</v>
      </c>
      <c r="B20" s="185" t="s">
        <v>373</v>
      </c>
      <c r="C20" s="34">
        <v>177200</v>
      </c>
      <c r="D20" s="39">
        <v>0</v>
      </c>
      <c r="E20" s="39">
        <v>0</v>
      </c>
    </row>
    <row r="21" spans="1:5" ht="118.8" x14ac:dyDescent="0.25">
      <c r="A21" s="33" t="s">
        <v>380</v>
      </c>
      <c r="B21" s="185" t="s">
        <v>381</v>
      </c>
      <c r="C21" s="34">
        <v>172440</v>
      </c>
      <c r="D21" s="28">
        <v>0</v>
      </c>
      <c r="E21" s="28">
        <v>0</v>
      </c>
    </row>
  </sheetData>
  <mergeCells count="13">
    <mergeCell ref="A12:B12"/>
    <mergeCell ref="A7:E7"/>
    <mergeCell ref="D10:D11"/>
    <mergeCell ref="E10:E11"/>
    <mergeCell ref="A1:E1"/>
    <mergeCell ref="A3:E3"/>
    <mergeCell ref="A4:E4"/>
    <mergeCell ref="A2:E2"/>
    <mergeCell ref="A10:A11"/>
    <mergeCell ref="B10:B11"/>
    <mergeCell ref="C10:C11"/>
    <mergeCell ref="A5:E5"/>
    <mergeCell ref="C6:E6"/>
  </mergeCells>
  <pageMargins left="0.70866141732283472" right="0.70866141732283472" top="0.74803149606299213" bottom="0.74803149606299213" header="0.31496062992125984" footer="0.31496062992125984"/>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9"/>
  <sheetViews>
    <sheetView view="pageBreakPreview" zoomScaleNormal="100" zoomScaleSheetLayoutView="100" workbookViewId="0">
      <selection activeCell="F9" sqref="F9"/>
    </sheetView>
  </sheetViews>
  <sheetFormatPr defaultColWidth="9.109375" defaultRowHeight="13.2" x14ac:dyDescent="0.25"/>
  <cols>
    <col min="1" max="1" width="0.109375" style="8" customWidth="1"/>
    <col min="2" max="4" width="0" style="8" hidden="1" customWidth="1"/>
    <col min="5" max="5" width="9.109375" style="8"/>
    <col min="6" max="6" width="42.77734375" style="8" customWidth="1"/>
    <col min="7" max="7" width="14" style="8" customWidth="1"/>
    <col min="8" max="8" width="0.109375" style="8" customWidth="1"/>
    <col min="9" max="9" width="11.88671875" style="8" customWidth="1"/>
    <col min="10" max="10" width="11.109375" style="8" customWidth="1"/>
    <col min="11" max="257" width="9.109375" style="8" customWidth="1"/>
    <col min="258" max="16384" width="9.109375" style="8"/>
  </cols>
  <sheetData>
    <row r="1" spans="1:10" customFormat="1" x14ac:dyDescent="0.25">
      <c r="A1" s="209"/>
      <c r="B1" s="209"/>
      <c r="C1" s="209"/>
      <c r="D1" s="209"/>
      <c r="E1" s="209"/>
      <c r="F1" s="209"/>
      <c r="G1" s="209"/>
      <c r="H1" s="209"/>
      <c r="I1" s="209"/>
      <c r="J1" s="209"/>
    </row>
    <row r="2" spans="1:10" customFormat="1" x14ac:dyDescent="0.25">
      <c r="A2" s="201" t="s">
        <v>306</v>
      </c>
      <c r="B2" s="201"/>
      <c r="C2" s="201"/>
      <c r="D2" s="201"/>
      <c r="E2" s="201"/>
      <c r="F2" s="201"/>
      <c r="G2" s="201"/>
      <c r="H2" s="201"/>
      <c r="I2" s="201"/>
      <c r="J2" s="201"/>
    </row>
    <row r="3" spans="1:10" customFormat="1" x14ac:dyDescent="0.25">
      <c r="A3" s="201" t="s">
        <v>94</v>
      </c>
      <c r="B3" s="201"/>
      <c r="C3" s="201"/>
      <c r="D3" s="201"/>
      <c r="E3" s="201"/>
      <c r="F3" s="201"/>
      <c r="G3" s="201"/>
      <c r="H3" s="201"/>
      <c r="I3" s="201"/>
      <c r="J3" s="201"/>
    </row>
    <row r="4" spans="1:10" customFormat="1" x14ac:dyDescent="0.25">
      <c r="A4" s="201" t="s">
        <v>0</v>
      </c>
      <c r="B4" s="201"/>
      <c r="C4" s="201"/>
      <c r="D4" s="201"/>
      <c r="E4" s="201"/>
      <c r="F4" s="201"/>
      <c r="G4" s="201"/>
      <c r="H4" s="201"/>
      <c r="I4" s="201"/>
      <c r="J4" s="201"/>
    </row>
    <row r="5" spans="1:10" customFormat="1" x14ac:dyDescent="0.25">
      <c r="A5" s="201" t="s">
        <v>345</v>
      </c>
      <c r="B5" s="201"/>
      <c r="C5" s="201"/>
      <c r="D5" s="201"/>
      <c r="E5" s="201"/>
      <c r="F5" s="201"/>
      <c r="G5" s="201"/>
      <c r="H5" s="201"/>
      <c r="I5" s="201"/>
      <c r="J5" s="201"/>
    </row>
    <row r="6" spans="1:10" ht="17.399999999999999" customHeight="1" x14ac:dyDescent="0.25">
      <c r="A6" s="134"/>
      <c r="B6" s="134"/>
      <c r="C6" s="134"/>
      <c r="D6" s="134"/>
      <c r="E6" s="134"/>
      <c r="F6" s="134"/>
      <c r="G6" s="201" t="s">
        <v>388</v>
      </c>
      <c r="H6" s="201"/>
      <c r="I6" s="201"/>
      <c r="J6" s="201"/>
    </row>
    <row r="7" spans="1:10" ht="14.4" customHeight="1" x14ac:dyDescent="0.25">
      <c r="A7" s="134"/>
      <c r="B7" s="134"/>
      <c r="C7" s="134"/>
      <c r="D7" s="134"/>
      <c r="E7" s="134"/>
      <c r="F7" s="134"/>
      <c r="G7" s="134"/>
      <c r="H7" s="134"/>
      <c r="I7" s="134"/>
      <c r="J7" s="135"/>
    </row>
    <row r="8" spans="1:10" ht="46.5" customHeight="1" x14ac:dyDescent="0.25">
      <c r="A8" s="136"/>
      <c r="B8" s="136"/>
      <c r="C8" s="136"/>
      <c r="D8" s="136"/>
      <c r="E8" s="230" t="s">
        <v>341</v>
      </c>
      <c r="F8" s="230"/>
      <c r="G8" s="230"/>
      <c r="H8" s="230"/>
      <c r="I8" s="230"/>
      <c r="J8" s="230"/>
    </row>
    <row r="9" spans="1:10" ht="14.4" customHeight="1" x14ac:dyDescent="0.25">
      <c r="A9" s="134"/>
      <c r="B9" s="134"/>
      <c r="C9" s="134"/>
      <c r="D9" s="134"/>
      <c r="E9" s="134"/>
      <c r="F9" s="134"/>
      <c r="G9" s="134"/>
      <c r="H9" s="134"/>
      <c r="I9" s="134"/>
      <c r="J9" s="135"/>
    </row>
    <row r="10" spans="1:10" ht="31.2" customHeight="1" x14ac:dyDescent="0.25">
      <c r="A10" s="136"/>
      <c r="B10" s="137"/>
      <c r="C10" s="138"/>
      <c r="D10" s="138"/>
      <c r="E10" s="139" t="s">
        <v>89</v>
      </c>
      <c r="F10" s="178" t="s">
        <v>1</v>
      </c>
      <c r="G10" s="140" t="s">
        <v>303</v>
      </c>
      <c r="H10" s="141"/>
      <c r="I10" s="140" t="s">
        <v>304</v>
      </c>
      <c r="J10" s="140" t="s">
        <v>342</v>
      </c>
    </row>
    <row r="11" spans="1:10" ht="75.599999999999994" customHeight="1" x14ac:dyDescent="0.25">
      <c r="A11" s="142"/>
      <c r="B11" s="228" t="s">
        <v>276</v>
      </c>
      <c r="C11" s="228"/>
      <c r="D11" s="229"/>
      <c r="E11" s="226" t="s">
        <v>305</v>
      </c>
      <c r="F11" s="227"/>
      <c r="G11" s="143">
        <f>G12+G13+G14+G16+G17</f>
        <v>6375800.6900000004</v>
      </c>
      <c r="H11" s="143">
        <f t="shared" ref="H11:J11" si="0">H12+H13+H14+H16</f>
        <v>0</v>
      </c>
      <c r="I11" s="143">
        <f t="shared" si="0"/>
        <v>0</v>
      </c>
      <c r="J11" s="143">
        <f t="shared" si="0"/>
        <v>0</v>
      </c>
    </row>
    <row r="12" spans="1:10" ht="28.2" customHeight="1" x14ac:dyDescent="0.25">
      <c r="A12" s="142"/>
      <c r="B12" s="144" t="s">
        <v>276</v>
      </c>
      <c r="C12" s="145">
        <v>30300</v>
      </c>
      <c r="D12" s="146">
        <v>540</v>
      </c>
      <c r="E12" s="147" t="s">
        <v>277</v>
      </c>
      <c r="F12" s="179" t="s">
        <v>313</v>
      </c>
      <c r="G12" s="148">
        <v>5938336.4000000004</v>
      </c>
      <c r="H12" s="141"/>
      <c r="I12" s="148">
        <f>'[1]Прил. 6 Расходы бюджета'!H104</f>
        <v>0</v>
      </c>
      <c r="J12" s="148">
        <f>'[1]Прил. 6 Расходы бюджета'!I104</f>
        <v>0</v>
      </c>
    </row>
    <row r="13" spans="1:10" ht="29.4" customHeight="1" x14ac:dyDescent="0.25">
      <c r="A13" s="142"/>
      <c r="B13" s="144" t="s">
        <v>276</v>
      </c>
      <c r="C13" s="145">
        <v>30400</v>
      </c>
      <c r="D13" s="146">
        <v>540</v>
      </c>
      <c r="E13" s="147" t="s">
        <v>278</v>
      </c>
      <c r="F13" s="179" t="s">
        <v>314</v>
      </c>
      <c r="G13" s="148">
        <v>115900</v>
      </c>
      <c r="H13" s="141"/>
      <c r="I13" s="148">
        <f>'[1]Прил. 6 Расходы бюджета'!H32</f>
        <v>0</v>
      </c>
      <c r="J13" s="148">
        <f>'[1]Прил. 6 Расходы бюджета'!I32</f>
        <v>0</v>
      </c>
    </row>
    <row r="14" spans="1:10" ht="29.4" customHeight="1" x14ac:dyDescent="0.25">
      <c r="A14" s="142"/>
      <c r="B14" s="144" t="s">
        <v>276</v>
      </c>
      <c r="C14" s="145">
        <v>30600</v>
      </c>
      <c r="D14" s="146">
        <v>540</v>
      </c>
      <c r="E14" s="147" t="s">
        <v>279</v>
      </c>
      <c r="F14" s="179" t="s">
        <v>315</v>
      </c>
      <c r="G14" s="148">
        <v>180000</v>
      </c>
      <c r="H14" s="141"/>
      <c r="I14" s="148">
        <f>'[1]Прил. 6 Расходы бюджета'!H119</f>
        <v>0</v>
      </c>
      <c r="J14" s="148">
        <f>'[1]Прил. 6 Расходы бюджета'!I119</f>
        <v>0</v>
      </c>
    </row>
    <row r="15" spans="1:10" ht="409.6" hidden="1" customHeight="1" x14ac:dyDescent="0.25">
      <c r="A15" s="136"/>
      <c r="B15" s="149"/>
      <c r="C15" s="149"/>
      <c r="D15" s="150"/>
      <c r="E15" s="151"/>
      <c r="F15" s="179" t="s">
        <v>280</v>
      </c>
      <c r="G15" s="148">
        <v>709750000</v>
      </c>
      <c r="H15" s="141"/>
      <c r="I15" s="148">
        <v>709750000</v>
      </c>
      <c r="J15" s="148">
        <v>709750000</v>
      </c>
    </row>
    <row r="16" spans="1:10" ht="20.399999999999999" customHeight="1" x14ac:dyDescent="0.25">
      <c r="A16" s="136"/>
      <c r="B16" s="149"/>
      <c r="C16" s="149"/>
      <c r="D16" s="150"/>
      <c r="E16" s="151">
        <v>195</v>
      </c>
      <c r="F16" s="179" t="s">
        <v>281</v>
      </c>
      <c r="G16" s="148">
        <v>40000</v>
      </c>
      <c r="H16" s="141"/>
      <c r="I16" s="148">
        <f>'[1]Прил. 6 Расходы бюджета'!H34</f>
        <v>0</v>
      </c>
      <c r="J16" s="148">
        <f>'[1]Прил. 6 Расходы бюджета'!I34</f>
        <v>0</v>
      </c>
    </row>
    <row r="17" spans="5:10" ht="26.4" x14ac:dyDescent="0.25">
      <c r="E17" s="151">
        <v>120</v>
      </c>
      <c r="F17" s="182" t="s">
        <v>379</v>
      </c>
      <c r="G17" s="148">
        <v>101564.29</v>
      </c>
      <c r="H17" s="183"/>
      <c r="I17" s="148">
        <v>0</v>
      </c>
      <c r="J17" s="148">
        <v>0</v>
      </c>
    </row>
    <row r="19" spans="5:10" x14ac:dyDescent="0.25">
      <c r="F19" s="9"/>
    </row>
  </sheetData>
  <mergeCells count="9">
    <mergeCell ref="E11:F11"/>
    <mergeCell ref="A1:J1"/>
    <mergeCell ref="A2:J2"/>
    <mergeCell ref="A3:J3"/>
    <mergeCell ref="A4:J4"/>
    <mergeCell ref="A5:J5"/>
    <mergeCell ref="B11:D11"/>
    <mergeCell ref="E8:J8"/>
    <mergeCell ref="G6:J6"/>
  </mergeCells>
  <printOptions horizontalCentered="1"/>
  <pageMargins left="0.98425196850393704" right="0.39370078740157483" top="0.78740157480314965" bottom="0.59055118110236227" header="0.51181102362204722" footer="0.51181102362204722"/>
  <pageSetup paperSize="9" fitToHeight="0" orientation="portrait" r:id="rId1"/>
  <headerFooter differentFirst="1" scaleWithDoc="0">
    <oddHeader>&amp;P</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13</vt:i4>
      </vt:variant>
      <vt:variant>
        <vt:lpstr>Именованные диапазоны</vt:lpstr>
      </vt:variant>
      <vt:variant>
        <vt:i4>12</vt:i4>
      </vt:variant>
    </vt:vector>
  </HeadingPairs>
  <TitlesOfParts>
    <vt:vector size="25" baseType="lpstr">
      <vt:lpstr>Прил.1 Нормативы зачислений</vt:lpstr>
      <vt:lpstr>Прил.2 Доходы бюджета 2023</vt:lpstr>
      <vt:lpstr>Прил.3 Доходы бюджета 2024-2025</vt:lpstr>
      <vt:lpstr>Прил.4 Расходы бюджета 2023</vt:lpstr>
      <vt:lpstr>Прил.5 Расходы бюдж. 2024-2025</vt:lpstr>
      <vt:lpstr>Прил. 6 Расходы бюджета 2023</vt:lpstr>
      <vt:lpstr>Прил. 7 Расходы бюдж.2024-2025</vt:lpstr>
      <vt:lpstr>Прил.8 Перечень гл. расп.</vt:lpstr>
      <vt:lpstr>Прил.9 Ведомственная</vt:lpstr>
      <vt:lpstr>Прил.10 Источники 2023</vt:lpstr>
      <vt:lpstr>Прил.11 Источники 2024-2025</vt:lpstr>
      <vt:lpstr>Приложение 12 МБТ из субъектов</vt:lpstr>
      <vt:lpstr>Приложение 13 МБТ</vt:lpstr>
      <vt:lpstr>'Приложение 13 МБТ'!Заголовки_для_печати</vt:lpstr>
      <vt:lpstr>'Прил. 6 Расходы бюджета 2023'!Область_печати</vt:lpstr>
      <vt:lpstr>'Прил. 7 Расходы бюдж.2024-2025'!Область_печати</vt:lpstr>
      <vt:lpstr>'Прил.10 Источники 2023'!Область_печати</vt:lpstr>
      <vt:lpstr>'Прил.11 Источники 2024-2025'!Область_печати</vt:lpstr>
      <vt:lpstr>'Прил.2 Доходы бюджета 2023'!Область_печати</vt:lpstr>
      <vt:lpstr>'Прил.3 Доходы бюджета 2024-2025'!Область_печати</vt:lpstr>
      <vt:lpstr>'Прил.4 Расходы бюджета 2023'!Область_печати</vt:lpstr>
      <vt:lpstr>'Прил.5 Расходы бюдж. 2024-2025'!Область_печати</vt:lpstr>
      <vt:lpstr>'Прил.9 Ведомственная'!Область_печати</vt:lpstr>
      <vt:lpstr>'Приложение 12 МБТ из субъектов'!Область_печати</vt:lpstr>
      <vt:lpstr>'Приложение 13 МБТ'!Область_печати</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Finansist</dc:creator>
  <cp:lastModifiedBy>Finansist</cp:lastModifiedBy>
  <cp:lastPrinted>2023-11-23T06:07:31Z</cp:lastPrinted>
  <dcterms:created xsi:type="dcterms:W3CDTF">2015-11-18T06:59:18Z</dcterms:created>
  <dcterms:modified xsi:type="dcterms:W3CDTF">2023-12-28T13:04:22Z</dcterms:modified>
</cp:coreProperties>
</file>