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0" yWindow="90" windowWidth="22935" windowHeight="9480" tabRatio="879" firstSheet="3" activeTab="5"/>
  </bookViews>
  <sheets>
    <sheet name="Прил.1 Нормативы зачислений" sheetId="14" r:id="rId1"/>
    <sheet name="Прил.2 Доходы бюджета 2024" sheetId="4" r:id="rId2"/>
    <sheet name="Прил.3 Доходы бюджета 2025-2026" sheetId="19" r:id="rId3"/>
    <sheet name="Прил.4 Расходы бюджета 2024" sheetId="5" r:id="rId4"/>
    <sheet name="Прил.5 Расходы бюдж. 2025-2026" sheetId="20" r:id="rId5"/>
    <sheet name="Прил. 6 Расходы бюджета 2024" sheetId="11" r:id="rId6"/>
    <sheet name="Прил. 7 Расходы бюдж.2025-2026" sheetId="21" r:id="rId7"/>
    <sheet name="Прил.8 Перечень гл. расп." sheetId="16" r:id="rId8"/>
    <sheet name="Прил.9 Ведомственная" sheetId="7" r:id="rId9"/>
    <sheet name="Прил.10 Источники 2024" sheetId="8" r:id="rId10"/>
    <sheet name="Прил.11 Источники 2025-2026" sheetId="22" r:id="rId11"/>
    <sheet name="Приложение 12 МБТ из субъектов" sheetId="17" r:id="rId12"/>
    <sheet name="Приложение 13 МБТ" sheetId="18" r:id="rId13"/>
    <sheet name="Лист1" sheetId="23" r:id="rId14"/>
  </sheets>
  <externalReferences>
    <externalReference r:id="rId15"/>
  </externalReferences>
  <definedNames>
    <definedName name="_xlnm.Print_Titles" localSheetId="12">'Приложение 13 МБТ'!$10:$10</definedName>
    <definedName name="_xlnm.Print_Area" localSheetId="5">'Прил. 6 Расходы бюджета 2024'!$A$1:$F$172</definedName>
    <definedName name="_xlnm.Print_Area" localSheetId="9">'Прил.10 Источники 2024'!$A$1:$D$14</definedName>
    <definedName name="_xlnm.Print_Area" localSheetId="10">'Прил.11 Источники 2025-2026'!$A$1:$E$15</definedName>
    <definedName name="_xlnm.Print_Area" localSheetId="1">'Прил.2 Доходы бюджета 2024'!$A$1:$C$43</definedName>
    <definedName name="_xlnm.Print_Area" localSheetId="2">'Прил.3 Доходы бюджета 2025-2026'!$A$1:$D$28</definedName>
    <definedName name="_xlnm.Print_Area" localSheetId="3">'Прил.4 Расходы бюджета 2024'!$A$1:$C$37</definedName>
    <definedName name="_xlnm.Print_Area" localSheetId="4">'Прил.5 Расходы бюдж. 2025-2026'!$A$1:$D$29</definedName>
    <definedName name="_xlnm.Print_Area" localSheetId="8">'Прил.9 Ведомственная'!$A$1:$E$13</definedName>
    <definedName name="_xlnm.Print_Area" localSheetId="11">'Приложение 12 МБТ из субъектов'!$A$1:$E$23</definedName>
    <definedName name="_xlnm.Print_Area" localSheetId="12">'Приложение 13 МБТ'!$A$1:$F$17</definedName>
  </definedNames>
  <calcPr calcId="145621" refMode="R1C1"/>
</workbook>
</file>

<file path=xl/calcChain.xml><?xml version="1.0" encoding="utf-8"?>
<calcChain xmlns="http://schemas.openxmlformats.org/spreadsheetml/2006/main">
  <c r="C12" i="8" l="1"/>
  <c r="F170" i="11"/>
  <c r="F169" i="11"/>
  <c r="F168" i="11" s="1"/>
  <c r="F167" i="11"/>
  <c r="F166" i="11"/>
  <c r="F164" i="11"/>
  <c r="F163" i="11"/>
  <c r="F162" i="11" s="1"/>
  <c r="F161" i="11" s="1"/>
  <c r="F160" i="11" s="1"/>
  <c r="F158" i="11"/>
  <c r="F157" i="11"/>
  <c r="F156" i="11"/>
  <c r="F155" i="11"/>
  <c r="F154" i="11"/>
  <c r="F152" i="11"/>
  <c r="F151" i="11"/>
  <c r="F150" i="11"/>
  <c r="F149" i="11"/>
  <c r="F148" i="11" s="1"/>
  <c r="F145" i="11"/>
  <c r="F144" i="11"/>
  <c r="F143" i="11"/>
  <c r="F141" i="11"/>
  <c r="F140" i="11"/>
  <c r="F139" i="11"/>
  <c r="F138" i="11"/>
  <c r="F137" i="11" s="1"/>
  <c r="F136" i="11" s="1"/>
  <c r="F134" i="11"/>
  <c r="F133" i="11"/>
  <c r="F132" i="11" s="1"/>
  <c r="F130" i="11"/>
  <c r="F128" i="11"/>
  <c r="F126" i="11"/>
  <c r="F123" i="11"/>
  <c r="F121" i="11"/>
  <c r="F118" i="11"/>
  <c r="F117" i="11"/>
  <c r="F116" i="11" s="1"/>
  <c r="F113" i="11"/>
  <c r="F112" i="11"/>
  <c r="F111" i="11" s="1"/>
  <c r="F110" i="11" s="1"/>
  <c r="F108" i="11"/>
  <c r="F106" i="11"/>
  <c r="F101" i="11" s="1"/>
  <c r="F100" i="11" s="1"/>
  <c r="F94" i="11" s="1"/>
  <c r="F104" i="11"/>
  <c r="F102" i="11"/>
  <c r="F97" i="11"/>
  <c r="F96" i="11"/>
  <c r="F95" i="11"/>
  <c r="F91" i="11"/>
  <c r="F90" i="11"/>
  <c r="F89" i="11"/>
  <c r="F88" i="11" s="1"/>
  <c r="F87" i="11"/>
  <c r="F86" i="11"/>
  <c r="F85" i="11"/>
  <c r="F84" i="11" s="1"/>
  <c r="F83" i="11" s="1"/>
  <c r="F81" i="11"/>
  <c r="F79" i="11"/>
  <c r="F78" i="11" s="1"/>
  <c r="F77" i="11" s="1"/>
  <c r="F76" i="11" s="1"/>
  <c r="F75" i="11" s="1"/>
  <c r="F72" i="11"/>
  <c r="F71" i="11"/>
  <c r="F70" i="11"/>
  <c r="F69" i="11"/>
  <c r="F68" i="11" s="1"/>
  <c r="F65" i="11"/>
  <c r="F64" i="11"/>
  <c r="F63" i="11"/>
  <c r="F57" i="11"/>
  <c r="F56" i="11"/>
  <c r="F55" i="11"/>
  <c r="F54" i="11"/>
  <c r="F52" i="11"/>
  <c r="F51" i="11"/>
  <c r="F50" i="11"/>
  <c r="F49" i="11"/>
  <c r="F47" i="11"/>
  <c r="F45" i="11"/>
  <c r="F43" i="11"/>
  <c r="F42" i="11"/>
  <c r="F41" i="11" s="1"/>
  <c r="F40" i="11" s="1"/>
  <c r="F36" i="11"/>
  <c r="F35" i="11" s="1"/>
  <c r="F34" i="11" s="1"/>
  <c r="F33" i="11" s="1"/>
  <c r="F30" i="11"/>
  <c r="F29" i="11"/>
  <c r="F28" i="11" s="1"/>
  <c r="F27" i="11" s="1"/>
  <c r="F24" i="11"/>
  <c r="F23" i="11"/>
  <c r="F22" i="11" s="1"/>
  <c r="F19" i="11"/>
  <c r="F15" i="11"/>
  <c r="F14" i="11"/>
  <c r="F13" i="11" s="1"/>
  <c r="C35" i="5"/>
  <c r="C33" i="5"/>
  <c r="C31" i="5"/>
  <c r="C29" i="5"/>
  <c r="C24" i="5"/>
  <c r="C22" i="5"/>
  <c r="C21" i="5"/>
  <c r="C19" i="5"/>
  <c r="C17" i="5"/>
  <c r="C10" i="5"/>
  <c r="C37" i="5" s="1"/>
  <c r="C32" i="4"/>
  <c r="C30" i="4"/>
  <c r="C28" i="4"/>
  <c r="C25" i="4"/>
  <c r="C23" i="4"/>
  <c r="C20" i="4"/>
  <c r="C18" i="4"/>
  <c r="C17" i="4" s="1"/>
  <c r="C12" i="4" s="1"/>
  <c r="C15" i="4"/>
  <c r="C13" i="4"/>
  <c r="F12" i="11" l="1"/>
  <c r="F11" i="11" s="1"/>
  <c r="F115" i="11"/>
  <c r="F93" i="11" s="1"/>
  <c r="C43" i="4"/>
  <c r="F172" i="11" l="1"/>
  <c r="E23" i="17"/>
  <c r="D23" i="17"/>
  <c r="C23" i="17"/>
  <c r="D13" i="7"/>
  <c r="E13" i="7"/>
  <c r="C13" i="7" l="1"/>
  <c r="C13" i="8" l="1"/>
  <c r="C14" i="8" s="1"/>
  <c r="C11" i="8" s="1"/>
  <c r="F17" i="18"/>
  <c r="E17" i="18"/>
  <c r="F15" i="18"/>
  <c r="E15" i="18"/>
  <c r="D15" i="18"/>
  <c r="F14" i="18"/>
  <c r="E14" i="18"/>
  <c r="F13" i="18"/>
  <c r="E13" i="18"/>
  <c r="D11" i="18"/>
  <c r="F11" i="18" l="1"/>
  <c r="E11" i="18"/>
  <c r="F56" i="21"/>
  <c r="F55" i="21" s="1"/>
  <c r="F54" i="21" s="1"/>
  <c r="F53" i="21" s="1"/>
  <c r="G73" i="21"/>
  <c r="G72" i="21" s="1"/>
  <c r="G71" i="21" s="1"/>
  <c r="F73" i="21"/>
  <c r="F72" i="21" s="1"/>
  <c r="F71" i="21" s="1"/>
  <c r="G56" i="21"/>
  <c r="G55" i="21" s="1"/>
  <c r="G30" i="21"/>
  <c r="F30" i="21"/>
  <c r="G20" i="21"/>
  <c r="F20" i="21"/>
  <c r="D21" i="20"/>
  <c r="C21" i="20"/>
  <c r="D25" i="19"/>
  <c r="C25" i="19"/>
  <c r="G54" i="21" l="1"/>
  <c r="G53" i="21" s="1"/>
  <c r="C13" i="19" l="1"/>
  <c r="C16" i="19"/>
  <c r="C18" i="19"/>
  <c r="C21" i="19"/>
  <c r="C23" i="19"/>
  <c r="C15" i="19" l="1"/>
  <c r="C12" i="19" s="1"/>
  <c r="C28" i="19" s="1"/>
  <c r="D13" i="22" s="1"/>
  <c r="G48" i="21" l="1"/>
  <c r="G50" i="21"/>
  <c r="F50" i="21"/>
  <c r="F48" i="21"/>
  <c r="G35" i="21"/>
  <c r="G34" i="21" s="1"/>
  <c r="G33" i="21" s="1"/>
  <c r="F35" i="21"/>
  <c r="F34" i="21" s="1"/>
  <c r="F33" i="21" s="1"/>
  <c r="D19" i="20"/>
  <c r="C19" i="20"/>
  <c r="D16" i="19"/>
  <c r="F47" i="21" l="1"/>
  <c r="F46" i="21" s="1"/>
  <c r="F45" i="21" s="1"/>
  <c r="F44" i="21" s="1"/>
  <c r="G47" i="21"/>
  <c r="G46" i="21" s="1"/>
  <c r="G45" i="21" s="1"/>
  <c r="G44" i="21" s="1"/>
  <c r="C14" i="22"/>
  <c r="C13" i="22"/>
  <c r="C12" i="22" l="1"/>
  <c r="C15" i="22" s="1"/>
  <c r="D12" i="8" l="1"/>
  <c r="D13" i="8"/>
  <c r="G62" i="21"/>
  <c r="G61" i="21" s="1"/>
  <c r="F62" i="21"/>
  <c r="F61" i="21" s="1"/>
  <c r="G29" i="21"/>
  <c r="G28" i="21" s="1"/>
  <c r="G27" i="21" s="1"/>
  <c r="F29" i="21"/>
  <c r="F28" i="21" s="1"/>
  <c r="F27" i="21" s="1"/>
  <c r="G19" i="21"/>
  <c r="F19" i="21"/>
  <c r="G16" i="21"/>
  <c r="G25" i="21"/>
  <c r="G23" i="21" s="1"/>
  <c r="G38" i="21"/>
  <c r="G37" i="21" s="1"/>
  <c r="G41" i="21"/>
  <c r="G40" i="21" s="1"/>
  <c r="G39" i="21" s="1"/>
  <c r="G67" i="21"/>
  <c r="G66" i="21" s="1"/>
  <c r="G65" i="21" s="1"/>
  <c r="G64" i="21" s="1"/>
  <c r="G70" i="21"/>
  <c r="G69" i="21" s="1"/>
  <c r="F70" i="21"/>
  <c r="F69" i="21" s="1"/>
  <c r="F67" i="21"/>
  <c r="F66" i="21" s="1"/>
  <c r="F65" i="21" s="1"/>
  <c r="F64" i="21" s="1"/>
  <c r="F41" i="21"/>
  <c r="F40" i="21" s="1"/>
  <c r="F39" i="21" s="1"/>
  <c r="F38" i="21"/>
  <c r="F37" i="21" s="1"/>
  <c r="F25" i="21"/>
  <c r="F24" i="21" s="1"/>
  <c r="F16" i="21"/>
  <c r="D25" i="20"/>
  <c r="D17" i="20"/>
  <c r="D12" i="20"/>
  <c r="C25" i="20"/>
  <c r="C17" i="20"/>
  <c r="C12" i="20"/>
  <c r="D23" i="19"/>
  <c r="D21" i="19"/>
  <c r="D18" i="19"/>
  <c r="D15" i="19" s="1"/>
  <c r="D13" i="19"/>
  <c r="D12" i="19" l="1"/>
  <c r="D28" i="19" s="1"/>
  <c r="E13" i="22" s="1"/>
  <c r="D27" i="20"/>
  <c r="D29" i="20" s="1"/>
  <c r="C27" i="20"/>
  <c r="C29" i="20" s="1"/>
  <c r="F15" i="21"/>
  <c r="F14" i="21"/>
  <c r="G14" i="21"/>
  <c r="F13" i="21"/>
  <c r="D11" i="8"/>
  <c r="D14" i="8" s="1"/>
  <c r="G60" i="21"/>
  <c r="G59" i="21" s="1"/>
  <c r="G52" i="21" s="1"/>
  <c r="F60" i="21"/>
  <c r="F59" i="21" s="1"/>
  <c r="F52" i="21" s="1"/>
  <c r="F23" i="21"/>
  <c r="G24" i="21"/>
  <c r="G15" i="21"/>
  <c r="G12" i="21" s="1"/>
  <c r="G75" i="21" s="1"/>
  <c r="F12" i="21" l="1"/>
  <c r="F75" i="21" s="1"/>
  <c r="G13" i="21"/>
  <c r="G77" i="21" l="1"/>
  <c r="E14" i="22" s="1"/>
  <c r="F77" i="21"/>
  <c r="D14" i="22" s="1"/>
  <c r="D12" i="22" l="1"/>
  <c r="D15" i="22" s="1"/>
  <c r="E12" i="22"/>
  <c r="E15" i="22" s="1"/>
</calcChain>
</file>

<file path=xl/sharedStrings.xml><?xml version="1.0" encoding="utf-8"?>
<sst xmlns="http://schemas.openxmlformats.org/spreadsheetml/2006/main" count="833" uniqueCount="378">
  <si>
    <t>Каменниковского сельского поселения</t>
  </si>
  <si>
    <t>Наименование</t>
  </si>
  <si>
    <t>Наименование доходов</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</si>
  <si>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</si>
  <si>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</si>
  <si>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</si>
  <si>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</si>
  <si>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</si>
  <si>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</si>
  <si>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</si>
  <si>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182 1 06 00000 00 0000 000</t>
  </si>
  <si>
    <t>Налоги на имущество</t>
  </si>
  <si>
    <t>182 1 06 01030 10 1000 110</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</si>
  <si>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</si>
  <si>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</si>
  <si>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</si>
  <si>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</si>
  <si>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</si>
  <si>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</si>
  <si>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</si>
  <si>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</si>
  <si>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</si>
  <si>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</si>
  <si>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</si>
  <si>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</si>
  <si>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</si>
  <si>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ВСЕГО:</t>
  </si>
  <si>
    <t>Р ПР</t>
  </si>
  <si>
    <t>01 00</t>
  </si>
  <si>
    <t>Общегосударственные вопросы</t>
  </si>
  <si>
    <t>01 02</t>
  </si>
  <si>
    <t>01 04</t>
  </si>
  <si>
    <t>01 06</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</si>
  <si>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</si>
  <si>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</si>
  <si>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</si>
  <si>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</si>
  <si>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</si>
  <si>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</si>
  <si>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</si>
  <si>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</si>
  <si>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</si>
  <si>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</si>
  <si>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04 00</t>
  </si>
  <si>
    <t>Национальная  экономика</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</si>
  <si>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</si>
  <si>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</si>
  <si>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</si>
  <si>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</si>
  <si>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</si>
  <si>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</si>
  <si>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</si>
  <si>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</si>
  <si>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</si>
  <si>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</si>
  <si>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</si>
  <si>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</si>
  <si>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</si>
  <si>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08 00</t>
  </si>
  <si>
    <t>Культура, кинематография</t>
  </si>
  <si>
    <t>08 01</t>
  </si>
  <si>
    <t xml:space="preserve">Культура </t>
  </si>
  <si>
    <t>11 00</t>
  </si>
  <si>
    <t>Физическая культура и спорт</t>
  </si>
  <si>
    <t>11 02</t>
  </si>
  <si>
    <t>Массовый спорт</t>
  </si>
  <si>
    <t>Всего</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</si>
  <si>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</si>
  <si>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</si>
  <si>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</si>
  <si>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240 01 05 00 00 00 0000 000</t>
  </si>
  <si>
    <t>240 01 05 02 01 10 0000 510</t>
  </si>
  <si>
    <t>240 01 05 02 01 10 0000 610</t>
  </si>
  <si>
    <t>Код ГРБС</t>
  </si>
  <si>
    <t>Приложение  4</t>
  </si>
  <si>
    <t>Приложение  5</t>
  </si>
  <si>
    <t>Наименование главного распорядителя бюджетных средств</t>
  </si>
  <si>
    <t>Итого:</t>
  </si>
  <si>
    <t>к решению Муниципального Совета</t>
  </si>
  <si>
    <t>10 00</t>
  </si>
  <si>
    <t>Социальная политика</t>
  </si>
  <si>
    <t>Функционирование законодательных (представительных) органов государственной власти и представительных органов муниципальных образований</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</si>
  <si>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</si>
  <si>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</si>
  <si>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</si>
  <si>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</si>
  <si>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240 2 02 35118 10 0000 150</t>
  </si>
  <si>
    <t>240 2 02 15001 10 0000 150</t>
  </si>
  <si>
    <t>240 1 08 00000 00 0000 000</t>
  </si>
  <si>
    <t>240 1 11 00000 00 0000 000</t>
  </si>
  <si>
    <t>240 2 02 00000 00 0000 000</t>
  </si>
  <si>
    <t>10 01</t>
  </si>
  <si>
    <t>Пенсионное обеспечение</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</si>
  <si>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</si>
  <si>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240 1 08 04020 01 0000 110</t>
  </si>
  <si>
    <t>Приложение  2</t>
  </si>
  <si>
    <t>Приложение  1</t>
  </si>
  <si>
    <t>03 10</t>
  </si>
  <si>
    <t>Защита населения и территории от чрезвычайных ситуаций природного и техногенного характера, пожарная безопасность</t>
  </si>
  <si>
    <t>Приложение  3</t>
  </si>
  <si>
    <t>Раздел</t>
  </si>
  <si>
    <t>ПР</t>
  </si>
  <si>
    <t>КЦСР</t>
  </si>
  <si>
    <t>КВР</t>
  </si>
  <si>
    <t>01</t>
  </si>
  <si>
    <t xml:space="preserve">Непрограмные расходы органов местного самоуправления </t>
  </si>
  <si>
    <t>50 0 00 00000</t>
  </si>
  <si>
    <t>Обеспечение функционирования органов местного самоуправления</t>
  </si>
  <si>
    <t>50 1 00 00000</t>
  </si>
  <si>
    <t>02</t>
  </si>
  <si>
    <t>Обеспечение функционирования главы муниципального образования</t>
  </si>
  <si>
    <t>50 1 00 20540</t>
  </si>
  <si>
    <t xml:space="preserve">Фонд оплаты труда государственных (муниципальных) органов </t>
  </si>
  <si>
    <t>121</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</si>
  <si>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</si>
  <si>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</si>
  <si>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03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</si>
  <si>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</si>
  <si>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</si>
  <si>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</si>
  <si>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123</t>
  </si>
  <si>
    <t>04</t>
  </si>
  <si>
    <t>Обеспечение функционирования центрального аппарата</t>
  </si>
  <si>
    <t>50 1 00 20550</t>
  </si>
  <si>
    <t>Фонд оплаты труда государственных (муниципальных) органов и взносы по обязательному социальному страхованию</t>
  </si>
  <si>
    <t>Иные выплаты персоналу государственных (муниципальных) органов, за исключением фонда оплаты труда</t>
  </si>
  <si>
    <t>122</t>
  </si>
  <si>
    <t xml:space="preserve">Прочая закупка товаров, работ и услуг </t>
  </si>
  <si>
    <t>Уплата прочих налогов, сборов и иных платежей</t>
  </si>
  <si>
    <t>Уплата иных платежей</t>
  </si>
  <si>
    <t>853</t>
  </si>
  <si>
    <t>06</t>
  </si>
  <si>
    <t>Межбюджетные трансферты бюджету района из бюджета поселения на казначейское исполнение бюджета</t>
  </si>
  <si>
    <t>50 1 00 20500</t>
  </si>
  <si>
    <t>Иные межбюджетные трансферты</t>
  </si>
  <si>
    <t>540</t>
  </si>
  <si>
    <t>Межбюджетные трансферты бюджету района из бюджета поселения на осуществление внешнего муниципального финансового контроля</t>
  </si>
  <si>
    <t>50 1 00 20520</t>
  </si>
  <si>
    <t>11</t>
  </si>
  <si>
    <t>50 2 00 00000</t>
  </si>
  <si>
    <t>Резервный фонд местной администрации</t>
  </si>
  <si>
    <t>50 2 00 20540</t>
  </si>
  <si>
    <t>Резервные средства</t>
  </si>
  <si>
    <t>870</t>
  </si>
  <si>
    <t>Другие общегосударственные вопросы</t>
  </si>
  <si>
    <t>17 0 00 00000</t>
  </si>
  <si>
    <t>Развитие муниципальной службы в Каменниковском сельском поселении</t>
  </si>
  <si>
    <t>17 1 00 00000</t>
  </si>
  <si>
    <t>Развитие материально-технической базы</t>
  </si>
  <si>
    <t>17 1 00 20060</t>
  </si>
  <si>
    <t>Закупка товаров, работ, услуг в сфере информационно-коммуникационных технологий</t>
  </si>
  <si>
    <t>242</t>
  </si>
  <si>
    <t>Прочая закупка товаров, работ и услуг</t>
  </si>
  <si>
    <t>244</t>
  </si>
  <si>
    <t>Закупка энергетических ресурсов</t>
  </si>
  <si>
    <t>247</t>
  </si>
  <si>
    <t>Муниципальная программа "Управление муниципальным имуществом Каменниковского сельского поселения Рыбинского муниципального района"</t>
  </si>
  <si>
    <t>18 0 00 00000</t>
  </si>
  <si>
    <t>Мероприятия по управлению и распоряжению имуществом Каменниковского сельского поселения</t>
  </si>
  <si>
    <t>18 1 00 00000</t>
  </si>
  <si>
    <t>18 1 00 20430</t>
  </si>
  <si>
    <t>50 1 00 51180</t>
  </si>
  <si>
    <t>10</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</si>
  <si>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</si>
  <si>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09 0 00 00000</t>
  </si>
  <si>
    <t>09 1 00 00000</t>
  </si>
  <si>
    <t>Обеспечение пожарной безопасности</t>
  </si>
  <si>
    <t>09 1 00 20310</t>
  </si>
  <si>
    <t>Обеспечение защиты населения и территорий от чрезвычайных ситуаций</t>
  </si>
  <si>
    <t>09 1 00 20781</t>
  </si>
  <si>
    <t>Национальная экономика</t>
  </si>
  <si>
    <t>05</t>
  </si>
  <si>
    <t>Мероприятия по управлению и распоряжению имуществом, находящимся в муниципальной собственности поселения</t>
  </si>
  <si>
    <t>Муниципальная программа "Обеспечение доступным и комфортным жильем населения Каменниковского сельского поселения"</t>
  </si>
  <si>
    <t>05 0 00 00000</t>
  </si>
  <si>
    <t>05 1 00 00000</t>
  </si>
  <si>
    <t>05 1 F3 6748S</t>
  </si>
  <si>
    <t>Муниципальная программа "Благоустройство Каменниковского сельского поселения Рыбинского муниципального района"</t>
  </si>
  <si>
    <t>19 0 00 000</t>
  </si>
  <si>
    <t>19 1 00 00000</t>
  </si>
  <si>
    <t>Уличное освещение</t>
  </si>
  <si>
    <t>19 1 00 20010</t>
  </si>
  <si>
    <t>Организация и содержание мест захоронения</t>
  </si>
  <si>
    <t>19 1 00 20020</t>
  </si>
  <si>
    <t xml:space="preserve">Прочие мероприятия по благоустройству </t>
  </si>
  <si>
    <t>19 1 00 20030</t>
  </si>
  <si>
    <t>50 1 00 20530</t>
  </si>
  <si>
    <t>иные межбюджетные трансферты</t>
  </si>
  <si>
    <t>Взносы на формирование фонда капитального ремонта помещений, находящихся в муниципальной собственности</t>
  </si>
  <si>
    <t>18 1 00 20770</t>
  </si>
  <si>
    <t>07</t>
  </si>
  <si>
    <t>02 0 00 00000</t>
  </si>
  <si>
    <t>Мероприятия для молодёжи</t>
  </si>
  <si>
    <t>02 1 00 00000</t>
  </si>
  <si>
    <t>02 1 00 20140</t>
  </si>
  <si>
    <t>08</t>
  </si>
  <si>
    <t>Культура</t>
  </si>
  <si>
    <t>10 0 00 00000</t>
  </si>
  <si>
    <t>Создание условий для организации досуга и обеспечения жителей поселения услугами организаций культуры</t>
  </si>
  <si>
    <t>10 1 00 00000</t>
  </si>
  <si>
    <t>Мероприятия в сфере культуры</t>
  </si>
  <si>
    <t>10 1 00 20340</t>
  </si>
  <si>
    <t xml:space="preserve">Муниципальная программа "Социальная поддержка населения Каменниковского сельского поселения Рыбинского муниципального района " </t>
  </si>
  <si>
    <t>03 0 00 00000</t>
  </si>
  <si>
    <t>Социальная поддержка населения Каменниковского сельского поселения Рыбинского муниципального района</t>
  </si>
  <si>
    <t>03 1 00 00000</t>
  </si>
  <si>
    <t>Доплаты к пенсиям муниципальных служащих за счёт средств местного бюджета</t>
  </si>
  <si>
    <t>03 1 00 20080</t>
  </si>
  <si>
    <t>Иные пенсии, социальные доплаты к пенсиям</t>
  </si>
  <si>
    <t>312</t>
  </si>
  <si>
    <t>Муниципальная программа "Развитие физической культуры и спорта в Каменниковском сельском поселении Рыбинского муниципального района"</t>
  </si>
  <si>
    <t>11 0 00 00000</t>
  </si>
  <si>
    <t>Развитие физкультуры и спорта в поселении</t>
  </si>
  <si>
    <t>11 1 00 00000</t>
  </si>
  <si>
    <t>Организация и проведение физкультурных и спортивно-массовых мероприятий</t>
  </si>
  <si>
    <t>11 1 00 20340</t>
  </si>
  <si>
    <t>ИТОГО  РАСХОДОВ</t>
  </si>
  <si>
    <t>Непрограмные расходы органов местного самоуправления не предусмотренные иными целевыми статьями расходов бюджетов поселений, по соответствующим направлениям расходов</t>
  </si>
  <si>
    <t>Муниципальная программа "Эффективная власть в Каменниковском сельском поселении Рыбинского муниципального района"</t>
  </si>
  <si>
    <t>Муниципальная программа "Молодежная политика в Каменниковском сельском поселении Рыбинского муниципального района"</t>
  </si>
  <si>
    <t>Муниципальная программа "Развитие культуры и туризма в Каменниковском сельском поселении Рыбинского муниципального района"</t>
  </si>
  <si>
    <t>Межбюджетные трансферты бюджету района из бюджета поселения на организацию мероприятий по работе с детьми и молодежью</t>
  </si>
  <si>
    <t>04 12</t>
  </si>
  <si>
    <t>Другие вопросы в области национальной экономики</t>
  </si>
  <si>
    <t>12</t>
  </si>
  <si>
    <t>15 1 00 20400</t>
  </si>
  <si>
    <t>Мероприятия по землеустройству и землепользованию</t>
  </si>
  <si>
    <t>Коды  бюджетной классификации  Российской  Федерации</t>
  </si>
  <si>
    <t>Норматив  зачисления</t>
  </si>
  <si>
    <t>%</t>
  </si>
  <si>
    <t>Прочие  доходы  от  компенсации затрат бюджетов сельских поселений</t>
  </si>
  <si>
    <t>240 1 13 02995 10 0000 130</t>
  </si>
  <si>
    <t>Возмещение ущерба при возникновении  страховых случаев, когда выгодоприобретателями выступают получатели средств бюджета сельского  поселения</t>
  </si>
  <si>
    <t>240 1 16 10031 10 0000 140</t>
  </si>
  <si>
    <t xml:space="preserve">Невыясненные  поступления, зачисляемые  в  бюджеты  сельских поселений  </t>
  </si>
  <si>
    <t xml:space="preserve">240 1 17 01050 10 0000  180  </t>
  </si>
  <si>
    <t>Прочие неналоговые доходы бюджетов сельских поселений</t>
  </si>
  <si>
    <t>ПЕРЕЧЕНЬ</t>
  </si>
  <si>
    <t>Код ведомственной классификации</t>
  </si>
  <si>
    <t>Администрация Каменниковского сельского поселения</t>
  </si>
  <si>
    <t>140</t>
  </si>
  <si>
    <t>130</t>
  </si>
  <si>
    <t>127</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</si>
  <si>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</si>
  <si>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</si>
  <si>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2022 год</t>
  </si>
  <si>
    <t>240 1 14 00000 00 0000 000</t>
  </si>
  <si>
    <t>Доходы от продажи материальных и нематериальных активов</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</si>
  <si>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</si>
  <si>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240 1 14 02053 10 0000 410</t>
  </si>
  <si>
    <t>2024 год</t>
  </si>
  <si>
    <t>05 1 00 20050</t>
  </si>
  <si>
    <t>Приложение 9</t>
  </si>
  <si>
    <t>Приложение 10</t>
  </si>
  <si>
    <t>Приложение 11</t>
  </si>
  <si>
    <t>Приложение 12</t>
  </si>
  <si>
    <t xml:space="preserve">2024 год </t>
  </si>
  <si>
    <t>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</si>
  <si>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Приложение 13</t>
  </si>
  <si>
    <t xml:space="preserve">Переселение граждан из аварийного жилищного фонда на территории Каменниковского сельского поселения Рыбинского муниципального района </t>
  </si>
  <si>
    <t xml:space="preserve">Предупреждение и ликвидация чрезвычайных ситуаций, обеспечение пожарной безопасности и безопасности людей на водных объектах </t>
  </si>
  <si>
    <t>Благоустройство территории поселения</t>
  </si>
  <si>
    <t>Межбюджетные трансферты бюджету района из бюджета поселения на осуществление муниципального жилищного контроля, а также иных полномочий органов местного самоуправления поселения в соответствии с жилищным законодательством</t>
  </si>
  <si>
    <t xml:space="preserve"> ИТОГО источников внутреннего финансирования</t>
  </si>
  <si>
    <t>Управление ЖКХ, транспорта и связи администрации РМР</t>
  </si>
  <si>
    <t>Управление экономики и финансов администрации РМР</t>
  </si>
  <si>
    <t>Управление по культуре, молодежи и спорту администрации РМР</t>
  </si>
  <si>
    <t>Условно утвержденные расходы:</t>
  </si>
  <si>
    <t>Всего:</t>
  </si>
  <si>
    <t>Исполнение переданных полномочий РФ на осуществление первичного воинского учета на территориях, где отсутствуют военные комиссариаты</t>
  </si>
  <si>
    <t>Приложение 6</t>
  </si>
  <si>
    <t>Приложение 8</t>
  </si>
  <si>
    <t>Приложение  7</t>
  </si>
  <si>
    <t>15 1 00 00000</t>
  </si>
  <si>
    <t>15 0 00 00000</t>
  </si>
  <si>
    <t xml:space="preserve">Мероприятия по землеустройству и землепользованию в Каменниковском сельском поселении </t>
  </si>
  <si>
    <t xml:space="preserve">Муниципальная программа «Развитие градостроительной деятельности в Каменниковском сельском поселении Рыбинского муниципального района» </t>
  </si>
  <si>
    <t>240 1 17 05050 10 0000 180</t>
  </si>
  <si>
    <t>Мероприятия по переселению граждан из аварийного жилищного фонда: приобретение жилых помещений, площадь которых больше занимаемых помещений, за счет средств бюджета поселения (доп. метры)</t>
  </si>
  <si>
    <t>182 1 06 01000 00 0000 000</t>
  </si>
  <si>
    <t xml:space="preserve">Прогнозируемые доходы бюджета Каменниковского сельского поселения  на плановый период 2024 и 2025 годов в соответствии  с классификацией доходов бюджетов Российской Федерации  </t>
  </si>
  <si>
    <t>2025 год</t>
  </si>
  <si>
    <t xml:space="preserve">2025 год </t>
  </si>
  <si>
    <t>ВСЕГО ДОХОДОВ:</t>
  </si>
  <si>
    <t>Земельный налог с организаций,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</si>
  <si>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Земельный налог с физических лиц, обладающих земельным участком,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</si>
  <si>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Межбюджетные трансферты бюджету района из бюджета
поселения на осуществление внутреннего муниципального финансового
контроля, предусмотренного ст.269.2 БК РФ</t>
  </si>
  <si>
    <t>50 1 00 20580</t>
  </si>
  <si>
    <t>Межбюджетные трансферты бюджету района из бюджета поселения на осуществление муниципального контроля в сфере благоустройства</t>
  </si>
  <si>
    <t>50 1 00 20600</t>
  </si>
  <si>
    <t>Администрация Рыбинского муниципального района</t>
  </si>
  <si>
    <t>Нормативы  зачисления  налоговых  и  неналоговых  доходов в бюджет Каменниковского сельского поселения на 2024 год и на плановый период 2025 и 2026 годов</t>
  </si>
  <si>
    <t xml:space="preserve">Прогнозируемые доходы бюджета Каменниковского сельского поселения  на 2024 год в соответствии  с классификацией доходов бюджетов Российской Федерации </t>
  </si>
  <si>
    <t>Налог на имущество физических лиц</t>
  </si>
  <si>
    <t>182 1 06 06000 00 0000 000</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</si>
  <si>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2024 год</t>
  </si>
  <si>
    <t>Функционирование высшего должностного лица субъекта Российской Федерации и муниципального образования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</si>
  <si>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</si>
  <si>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Обеспечение деятельности финансовых, налоговых и таможенных органов и органов финансового (финансово-бюджетного) надзора</t>
  </si>
  <si>
    <t>Молодежная политика</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</si>
  <si>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плановый период 2025 и 2026 годов</t>
  </si>
  <si>
    <t>2026 год</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</si>
  <si>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2024 год
</t>
  </si>
  <si>
    <t xml:space="preserve">Молодежная политика </t>
  </si>
  <si>
    <t>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плановый период 2025 и 2026 годов</t>
  </si>
  <si>
    <t xml:space="preserve">  Главных распорядителей  бюджетных средств бюджета Каменниковского сельского поселения на 2024 год и на плановый период 2025 и 2026 годов</t>
  </si>
  <si>
    <t>Ведомственная структура расходов  бюджета Каменниковского сельского поселения на 2024 год и на плановый период 2025 и 2026 годов</t>
  </si>
  <si>
    <t xml:space="preserve">Источники внутреннего финансирования дефицита бюджета Каменниковского сельского поселения на 2024 год </t>
  </si>
  <si>
    <t>Источники внутреннего финансирования дефицита бюджета Каменниковского сельского поселения  на плановый период 2025 и 2026 годов</t>
  </si>
  <si>
    <t xml:space="preserve">Объем межбюджетных транфертов, получаемых из других бюджетов бюджетной системы Российской Федерации на 2024 год и на плановый период 2025 и 2026 годов </t>
  </si>
  <si>
    <t>Межбюджетные трансферты бюджету Рыбинского муниципального района Ярославской области муниципального района на 2024 год и на плановый период 2025 и 2026 годов</t>
  </si>
  <si>
    <t xml:space="preserve">2026 год </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</si>
  <si>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</si>
  <si>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Налог на имущество физических лиц, взимаемый по ставкам, применяемым к объектам налогообложения, расположенным в границах сельских поселений (сумма платежа (перерасчеты, недоимка и задолженность по соответствующему платежу, в том числе по отмененному)</t>
  </si>
  <si>
    <t>Дотации бюджетам сельских поселений на выравнивание бюджетной обеспеченности</t>
  </si>
  <si>
    <t>Субвенции бюджетам сельских поселений на осуществление первичного воинского учета на территориях, где отсутствуют военные комиссариаты</t>
  </si>
  <si>
    <t xml:space="preserve">№ 87  от 21.12.2023 г. </t>
  </si>
  <si>
    <t xml:space="preserve">№ 87 от 21.12.2023 г. </t>
  </si>
  <si>
    <t>№ 87  от 21.12.2023 г.</t>
  </si>
  <si>
    <t xml:space="preserve">240 2 02 20299 10 0000 150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</si>
  <si>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</si>
  <si>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240 2 02 20302 10 0000 150 </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</si>
  <si>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</si>
  <si>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240 2 02 40014 10 0000 150</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</si>
  <si>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</si>
  <si>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240 2 02 49999 10 4010 150</t>
  </si>
  <si>
    <t>Прочие межбюджетные трансферты, передаваемые бюджетам сельских поселений (Межбюджетные трансферты на благоустройство дворовых территорий и обустройство территорий для выгула животных)</t>
  </si>
  <si>
    <t>04 09</t>
  </si>
  <si>
    <t>Дорожное хозяйство (дорожные фонды)</t>
  </si>
  <si>
    <t>09</t>
  </si>
  <si>
    <t>Мероприятия в области дорожного хозяйства Каменниковского сельского поселения</t>
  </si>
  <si>
    <t>07 1 00 00000</t>
  </si>
  <si>
    <t>Мероприятия по финансированию дорожного хозяйства за счет средств бюджета района</t>
  </si>
  <si>
    <t>07 1 00 10240</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</si>
  <si>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</si>
  <si>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поступивших от публично-правовой компании "Фонд развития территории"</t>
  </si>
  <si>
    <t>05 1 F3 67483</t>
  </si>
  <si>
    <t xml:space="preserve">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областного бюджета </t>
  </si>
  <si>
    <t>05 1 F3 67484</t>
  </si>
  <si>
    <t>19 0 00 00000</t>
  </si>
  <si>
    <t>Муниципальная программа "Формирование современной городской среды в Каменниковском сельском поселении Рыбинского 
муниципального района Ярославской области"</t>
  </si>
  <si>
    <t>20 0 00 00000</t>
  </si>
  <si>
    <t>Современная городская среда поселения</t>
  </si>
  <si>
    <t>20 1 00 00000</t>
  </si>
  <si>
    <t>Благоустройство дворовых территорий, установка детских игровых площадок и обустройство территорий для выгула животных</t>
  </si>
  <si>
    <t>20 1 00 70410</t>
  </si>
  <si>
    <t>240 2 02 29999 10 2032 150</t>
  </si>
  <si>
    <t>Прочие субсидии бюджетам сельским поселений (Субсидия на реализацию мероприятий инициативного бюджетирования на территории Ярославской области (поддержка местных инициатив))</t>
  </si>
  <si>
    <t>Реализация мероприятий инициативного бюджетирования на территории Ярославской области (поддержка местных инициатив) за счет средств областного бюджета</t>
  </si>
  <si>
    <t>19 1 00 75350</t>
  </si>
  <si>
    <t>Реализация мероприятий инициативного бюджетирования на территории Ярославской области (поддержка местных инициатив) за счет софинансирования из местного бюджета</t>
  </si>
  <si>
    <t>19 1 00 25350</t>
  </si>
  <si>
    <t>Дотации бюджетам сельских поселений на  выравнивание бюджетной обеспеченности из бюджета субъекта Российской Федерации</t>
  </si>
  <si>
    <t>Бюджетные инвестиции на приобретение объектов недвижимого имущества в государственную (муниципальную) собственность</t>
  </si>
  <si>
    <t>412</t>
  </si>
  <si>
    <t>240 2 02 19999 10 1004 150</t>
  </si>
  <si>
    <t>Прочие дотации бюджетам сельских поселений (Дотация на реализацию мероприятий, предусмотренных нормативными правовыми актами органов государственной власти Ярославской области)</t>
  </si>
  <si>
    <t>240 2 02 49999 10 4016 150</t>
  </si>
  <si>
    <t>Прочие межбюджетные трансферты, передаваемые бюджетам сельских поселений (Межбюджетные трансферты на поощрение муниципальных управленческих команд за достижение показателей деятельности органов исполнительной власти)</t>
  </si>
  <si>
    <t>Поощрение муниципальных управленческих команд Рыбинского муниципального района</t>
  </si>
  <si>
    <t>50 1 00 10550</t>
  </si>
  <si>
    <t>Поощрение муниципальных управленческих команд Рыбинского района за достижение плановых значений показателей</t>
  </si>
  <si>
    <t>17 1 00 10760</t>
  </si>
  <si>
    <t>Межбюджетные трансферты на озеленение сельских территорий</t>
  </si>
  <si>
    <t>19 1 00 10870</t>
  </si>
  <si>
    <t>852</t>
  </si>
  <si>
    <t>240 2 02 49999 10 0000 150</t>
  </si>
  <si>
    <t>Прочие межбюджетные трансферты, передаваемые бюджетам сельских поселений</t>
  </si>
  <si>
    <t>(в редакции решения № 112 от 24.12.2024 г.)</t>
  </si>
  <si>
    <t>182 1 05 00000 00 0000 000</t>
  </si>
  <si>
    <t>Единый сельскохозяйственный налог</t>
  </si>
  <si>
    <t>182 1 05 03010 01 1000 110</t>
  </si>
  <si>
    <t>Единый сельскохозяйственный налог (сумма платежа (перерасчеты, недоимка и задолженность по соответствующему платежу, в том числе по отмененному)</t>
  </si>
  <si>
    <t>240 1 16 00000 00 0000 000</t>
  </si>
  <si>
    <t>Административные штрафы</t>
  </si>
  <si>
    <t>120 1 16 02020 02 0000 140</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</si>
  <si>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</si>
  <si>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931 1 16 02020 02 0000 140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</si>
</sst>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numFmts>
  <fonts count="18"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1"/>
      <name val="Times New Roman"/>
      <family val="1"/>
      <charset val="204"/>
    </font>
    <font>
      <sz val="14"/>
      <name val="Arial"/>
      <family val="2"/>
      <charset val="204"/>
    </font>
    <font>
      <sz val="12"/>
      <name val="Arial"/>
      <family val="2"/>
      <charset val="204"/>
    </font>
    <font>
      <sz val="10"/>
      <name val="Times New Roman"/>
      <family val="1"/>
      <charset val="204"/>
    </font>
    <font>
      <b/>
      <sz val="10"/>
      <name val="Times New Roman"/>
      <family val="1"/>
      <charset val="204"/>
    </font>
    <font>
      <sz val="10"/>
      <color indexed="8"/>
      <name val="Times New Roman"/>
      <family val="1"/>
      <charset val="204"/>
    </font>
    <font>
      <b/>
      <sz val="10"/>
      <color theme="1"/>
      <name val="Times New Roman"/>
      <family val="1"/>
      <charset val="204"/>
    </font>
    <font>
      <sz val="10"/>
      <color theme="1"/>
      <name val="Times New Roman"/>
      <family val="1"/>
      <charset val="204"/>
    </font>
    <font>
      <b/>
      <sz val="10"/>
      <color indexed="8"/>
      <name val="Times New Roman"/>
      <family val="1"/>
      <charset val="204"/>
    </font>
    <font>
      <b/>
      <sz val="10"/>
      <name val="Times New Roman CYR"/>
      <family val="1"/>
      <charset val="204"/>
    </font>
    <font>
      <sz val="10"/>
      <name val="Times New Roman CYR"/>
      <family val="1"/>
      <charset val="204"/>
    </font>
    <font>
      <sz val="10"/>
      <color indexed="10"/>
      <name val="Times New Roman"/>
      <family val="1"/>
      <charset val="204"/>
    </font>
    <font>
      <i/>
      <sz val="10"/>
      <name val="Times New Roman"/>
      <family val="1"/>
      <charset val="204"/>
    </font>
  </fonts>
  <fills count="2">
    <fill>
      <patternFill patternType="none"/>
    </fill>
    <fill>
      <patternFill patternType="gray125"/>
    </fill>
  </fills>
  <borders count="2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style="thin">
        <color indexed="8"/>
      </left>
      <right/>
      <top style="thin">
        <color indexed="8"/>
      </top>
      <bottom/>
      <diagonal/>
    </border>
    <border>
      <left/>
      <right/>
      <top/>
      <bottom style="thin">
        <color indexed="8"/>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8"/>
      </left>
      <right style="thin">
        <color indexed="8"/>
      </right>
      <top style="thin">
        <color indexed="8"/>
      </top>
      <bottom style="thin">
        <color indexed="64"/>
      </bottom>
      <diagonal/>
    </border>
    <border>
      <left/>
      <right/>
      <top style="thin">
        <color indexed="8"/>
      </top>
      <bottom style="thin">
        <color indexed="64"/>
      </bottom>
      <diagonal/>
    </border>
  </borders>
  <cellStyleXfs count="5">
    <xf numFmtId="0" fontId="0" fillId="0" borderId="0"/>
    <xf numFmtId="0" fontId="3" fillId="0" borderId="0"/>
    <xf numFmtId="0" fontId="3" fillId="0" borderId="0"/>
    <xf numFmtId="0" fontId="2" fillId="0" borderId="0"/>
    <xf numFmtId="0" fontId="1" fillId="0" borderId="0"/>
  </cellStyleXfs>
  <cellXfs count="228">
    <xf numFmtId="0" fontId="0" fillId="0" borderId="0" xfId="0"/>
    <xf numFmtId="0" fontId="5" fillId="0" borderId="0" xfId="0" applyFont="1" applyAlignment="1">
      <alignment horizontal="center"/>
    </xf>
    <xf numFmtId="0" fontId="6" fillId="0" borderId="0" xfId="0" applyFont="1"/>
    <xf numFmtId="0" fontId="7" fillId="0" borderId="0" xfId="0" applyFont="1"/>
    <xf numFmtId="0" fontId="4" fillId="0" borderId="0" xfId="0" applyFont="1"/>
    <xf numFmtId="0" fontId="8" fillId="0" borderId="0" xfId="0" applyFont="1" applyAlignment="1">
      <alignment horizontal="center"/>
    </xf>
    <xf numFmtId="0" fontId="8" fillId="0" borderId="0" xfId="0" applyFont="1" applyAlignment="1">
      <alignment horizontal="right"/>
    </xf>
    <xf numFmtId="0" fontId="3" fillId="0" borderId="0" xfId="1" applyFill="1"/>
    <xf numFmtId="0" fontId="8" fillId="0" borderId="0" xfId="1" applyFont="1" applyFill="1" applyAlignment="1">
      <alignment wrapText="1"/>
    </xf>
    <xf numFmtId="0" fontId="4" fillId="0" borderId="0" xfId="0" applyFont="1" applyBorder="1" applyAlignment="1"/>
    <xf numFmtId="0" fontId="4" fillId="0" borderId="0" xfId="0" applyFont="1" applyAlignment="1"/>
    <xf numFmtId="0" fontId="8" fillId="0" borderId="0" xfId="0" applyFont="1"/>
    <xf numFmtId="0" fontId="8" fillId="0" borderId="1" xfId="0" applyFont="1" applyBorder="1" applyAlignment="1">
      <alignment vertical="top" wrapText="1"/>
    </xf>
    <xf numFmtId="0" fontId="8" fillId="0" borderId="1" xfId="0" applyFont="1" applyBorder="1" applyAlignment="1">
      <alignment horizontal="center" wrapText="1"/>
    </xf>
    <xf numFmtId="0" fontId="8" fillId="0" borderId="0" xfId="0" applyFont="1" applyBorder="1" applyAlignment="1">
      <alignment horizontal="right"/>
    </xf>
    <xf numFmtId="0" fontId="9" fillId="0" borderId="0" xfId="0" applyFont="1" applyAlignment="1">
      <alignment horizontal="center"/>
    </xf>
    <xf numFmtId="0" fontId="8" fillId="0" borderId="0" xfId="0" applyFont="1" applyBorder="1"/>
    <xf numFmtId="0" fontId="8" fillId="0" borderId="0" xfId="0" applyFont="1" applyBorder="1" applyAlignment="1">
      <alignment horizontal="center" wrapText="1"/>
    </xf>
    <xf numFmtId="0" fontId="9" fillId="0" borderId="1" xfId="0" applyFont="1" applyBorder="1" applyAlignment="1">
      <alignment horizontal="left" wrapText="1"/>
    </xf>
    <xf numFmtId="4" fontId="11" fillId="0" borderId="1" xfId="0" applyNumberFormat="1" applyFont="1" applyBorder="1" applyAlignment="1">
      <alignment horizontal="right" wrapText="1"/>
    </xf>
    <xf numFmtId="0" fontId="8" fillId="0" borderId="1" xfId="0" applyFont="1" applyBorder="1" applyAlignment="1">
      <alignment horizontal="left" wrapText="1"/>
    </xf>
    <xf numFmtId="4" fontId="12" fillId="0" borderId="1" xfId="0" applyNumberFormat="1" applyFont="1" applyBorder="1" applyAlignment="1">
      <alignment horizontal="right" wrapText="1"/>
    </xf>
    <xf numFmtId="0" fontId="8" fillId="0" borderId="1" xfId="0" applyFont="1" applyFill="1" applyBorder="1" applyAlignment="1">
      <alignment horizontal="left" wrapText="1"/>
    </xf>
    <xf numFmtId="4" fontId="12" fillId="0" borderId="1" xfId="0" applyNumberFormat="1" applyFont="1" applyFill="1" applyBorder="1" applyAlignment="1">
      <alignment horizontal="right" wrapText="1"/>
    </xf>
    <xf numFmtId="0" fontId="9" fillId="0" borderId="2" xfId="0" applyFont="1" applyBorder="1" applyAlignment="1">
      <alignment horizontal="left" wrapText="1"/>
    </xf>
    <xf numFmtId="4" fontId="11" fillId="0" borderId="2" xfId="0" applyNumberFormat="1" applyFont="1" applyBorder="1" applyAlignment="1">
      <alignment horizontal="right" wrapText="1"/>
    </xf>
    <xf numFmtId="0" fontId="8" fillId="0" borderId="3" xfId="0" applyFont="1" applyBorder="1" applyAlignment="1">
      <alignment horizontal="center" wrapText="1"/>
    </xf>
    <xf numFmtId="0" fontId="8" fillId="0" borderId="3" xfId="0" applyFont="1" applyBorder="1" applyAlignment="1">
      <alignment horizontal="justify" vertical="top" wrapText="1"/>
    </xf>
    <xf numFmtId="4" fontId="12" fillId="0" borderId="3" xfId="0" applyNumberFormat="1" applyFont="1" applyBorder="1" applyAlignment="1">
      <alignment horizontal="right" wrapText="1"/>
    </xf>
    <xf numFmtId="0" fontId="9" fillId="0" borderId="3" xfId="0" applyFont="1" applyBorder="1" applyAlignment="1">
      <alignment horizontal="left" wrapText="1"/>
    </xf>
    <xf numFmtId="4" fontId="11" fillId="0" borderId="3" xfId="0" applyNumberFormat="1" applyFont="1" applyBorder="1" applyAlignment="1">
      <alignment horizontal="right" wrapText="1"/>
    </xf>
    <xf numFmtId="0" fontId="8" fillId="0" borderId="4" xfId="0" applyFont="1" applyBorder="1" applyAlignment="1">
      <alignment horizontal="left" wrapText="1"/>
    </xf>
    <xf numFmtId="4" fontId="12" fillId="0" borderId="4" xfId="0" applyNumberFormat="1" applyFont="1" applyBorder="1" applyAlignment="1">
      <alignment horizontal="right" wrapText="1"/>
    </xf>
    <xf numFmtId="0" fontId="8" fillId="0" borderId="3" xfId="0" applyFont="1" applyBorder="1" applyAlignment="1">
      <alignment wrapText="1"/>
    </xf>
    <xf numFmtId="4" fontId="11" fillId="0" borderId="5" xfId="0" applyNumberFormat="1" applyFont="1" applyBorder="1" applyAlignment="1">
      <alignment horizontal="right" wrapText="1"/>
    </xf>
    <xf numFmtId="0" fontId="0" fillId="0" borderId="0" xfId="0" applyFont="1"/>
    <xf numFmtId="0" fontId="0" fillId="0" borderId="0" xfId="0" applyFont="1" applyBorder="1"/>
    <xf numFmtId="0" fontId="9" fillId="0" borderId="3" xfId="0" applyFont="1" applyFill="1" applyBorder="1" applyAlignment="1">
      <alignment horizontal="left" wrapText="1"/>
    </xf>
    <xf numFmtId="0" fontId="8" fillId="0" borderId="3" xfId="0" applyFont="1" applyFill="1" applyBorder="1" applyAlignment="1">
      <alignment horizontal="left" wrapText="1"/>
    </xf>
    <xf numFmtId="4" fontId="12" fillId="0" borderId="3" xfId="0" applyNumberFormat="1" applyFont="1" applyFill="1" applyBorder="1" applyAlignment="1">
      <alignment horizontal="right" wrapText="1"/>
    </xf>
    <xf numFmtId="164" fontId="9" fillId="0" borderId="0" xfId="0" applyNumberFormat="1" applyFont="1" applyFill="1" applyAlignment="1">
      <alignment horizontal="center" vertical="center" wrapText="1"/>
    </xf>
    <xf numFmtId="164" fontId="8" fillId="0" borderId="0" xfId="0" applyNumberFormat="1" applyFont="1" applyFill="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Border="1" applyAlignment="1">
      <alignment vertical="top" wrapText="1"/>
    </xf>
    <xf numFmtId="4" fontId="11" fillId="0" borderId="1" xfId="0" applyNumberFormat="1" applyFont="1" applyBorder="1" applyAlignment="1">
      <alignment horizontal="right" vertical="top" wrapText="1"/>
    </xf>
    <xf numFmtId="4" fontId="12" fillId="0" borderId="1" xfId="0" applyNumberFormat="1" applyFont="1" applyBorder="1" applyAlignment="1">
      <alignment horizontal="right" vertical="top" wrapText="1"/>
    </xf>
    <xf numFmtId="0" fontId="8" fillId="0" borderId="1" xfId="0" applyFont="1" applyBorder="1" applyAlignment="1">
      <alignment horizontal="justify" vertical="center" wrapText="1"/>
    </xf>
    <xf numFmtId="164" fontId="14" fillId="0" borderId="0" xfId="0" applyNumberFormat="1" applyFont="1" applyFill="1" applyAlignment="1">
      <alignment horizontal="center" vertical="center" wrapText="1"/>
    </xf>
    <xf numFmtId="164" fontId="15" fillId="0" borderId="0" xfId="0" applyNumberFormat="1" applyFont="1" applyFill="1" applyAlignment="1">
      <alignment horizontal="center" vertical="center" wrapText="1"/>
    </xf>
    <xf numFmtId="3" fontId="8" fillId="0" borderId="1" xfId="0" applyNumberFormat="1"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justify" vertical="center" wrapText="1"/>
    </xf>
    <xf numFmtId="49" fontId="9" fillId="0" borderId="1" xfId="0" applyNumberFormat="1" applyFont="1" applyBorder="1" applyAlignment="1">
      <alignment horizontal="center" vertical="top" wrapText="1"/>
    </xf>
    <xf numFmtId="4" fontId="9" fillId="0" borderId="1" xfId="0" applyNumberFormat="1" applyFont="1" applyBorder="1"/>
    <xf numFmtId="49" fontId="8" fillId="0" borderId="1" xfId="0" applyNumberFormat="1" applyFont="1" applyBorder="1" applyAlignment="1">
      <alignment horizontal="center" vertical="top" wrapText="1"/>
    </xf>
    <xf numFmtId="4" fontId="8" fillId="0" borderId="1" xfId="0" applyNumberFormat="1" applyFont="1" applyBorder="1"/>
    <xf numFmtId="49" fontId="16" fillId="0" borderId="1" xfId="0" applyNumberFormat="1" applyFont="1" applyBorder="1" applyAlignment="1">
      <alignment horizontal="center" vertical="top" wrapText="1"/>
    </xf>
    <xf numFmtId="0" fontId="8" fillId="0" borderId="1" xfId="0" applyFont="1" applyBorder="1"/>
    <xf numFmtId="49" fontId="8" fillId="0" borderId="2" xfId="0" applyNumberFormat="1" applyFont="1" applyBorder="1" applyAlignment="1">
      <alignment horizontal="center" vertical="top" wrapText="1"/>
    </xf>
    <xf numFmtId="4" fontId="8" fillId="0" borderId="2" xfId="0" applyNumberFormat="1" applyFont="1" applyBorder="1"/>
    <xf numFmtId="0" fontId="8" fillId="0" borderId="2" xfId="0" applyFont="1" applyBorder="1" applyAlignment="1">
      <alignment horizontal="justify" vertical="center" wrapText="1"/>
    </xf>
    <xf numFmtId="0" fontId="8" fillId="0" borderId="13" xfId="0" applyFont="1" applyBorder="1"/>
    <xf numFmtId="49" fontId="8" fillId="0" borderId="6" xfId="0" applyNumberFormat="1" applyFont="1" applyBorder="1" applyAlignment="1">
      <alignment horizontal="center" vertical="top" wrapText="1"/>
    </xf>
    <xf numFmtId="4" fontId="8" fillId="0" borderId="6" xfId="0" applyNumberFormat="1" applyFont="1" applyBorder="1"/>
    <xf numFmtId="0" fontId="8" fillId="0" borderId="3" xfId="0" applyFont="1" applyBorder="1" applyAlignment="1">
      <alignment horizontal="justify" vertical="center" wrapText="1"/>
    </xf>
    <xf numFmtId="49" fontId="8" fillId="0" borderId="3" xfId="0" applyNumberFormat="1" applyFont="1" applyBorder="1" applyAlignment="1">
      <alignment horizontal="center" vertical="top" wrapText="1"/>
    </xf>
    <xf numFmtId="0" fontId="8" fillId="0" borderId="3" xfId="0" applyFont="1" applyBorder="1"/>
    <xf numFmtId="4" fontId="8" fillId="0" borderId="3" xfId="0" applyNumberFormat="1" applyFont="1" applyBorder="1"/>
    <xf numFmtId="0" fontId="9" fillId="0" borderId="4" xfId="0" applyFont="1" applyBorder="1" applyAlignment="1">
      <alignment horizontal="justify" vertical="center" wrapText="1"/>
    </xf>
    <xf numFmtId="49" fontId="9" fillId="0" borderId="4" xfId="0" applyNumberFormat="1" applyFont="1" applyBorder="1" applyAlignment="1">
      <alignment horizontal="center" vertical="top" wrapText="1"/>
    </xf>
    <xf numFmtId="4" fontId="9" fillId="0" borderId="4" xfId="0" applyNumberFormat="1" applyFont="1" applyBorder="1"/>
    <xf numFmtId="49" fontId="9" fillId="0" borderId="2" xfId="0" applyNumberFormat="1" applyFont="1" applyBorder="1" applyAlignment="1">
      <alignment horizontal="center" vertical="top" wrapText="1"/>
    </xf>
    <xf numFmtId="0" fontId="9" fillId="0" borderId="2" xfId="0" applyFont="1" applyBorder="1" applyAlignment="1">
      <alignment horizontal="justify" vertical="center" wrapText="1"/>
    </xf>
    <xf numFmtId="4" fontId="9" fillId="0" borderId="2" xfId="0" applyNumberFormat="1" applyFont="1" applyBorder="1"/>
    <xf numFmtId="49" fontId="8" fillId="0" borderId="10" xfId="0" applyNumberFormat="1" applyFont="1" applyBorder="1" applyAlignment="1">
      <alignment horizontal="center" vertical="top" wrapText="1"/>
    </xf>
    <xf numFmtId="49" fontId="8" fillId="0" borderId="8" xfId="0" applyNumberFormat="1" applyFont="1" applyBorder="1" applyAlignment="1">
      <alignment horizontal="center" vertical="top" wrapText="1"/>
    </xf>
    <xf numFmtId="49" fontId="17" fillId="0" borderId="2" xfId="0" applyNumberFormat="1" applyFont="1" applyBorder="1" applyAlignment="1">
      <alignment horizontal="center" vertical="top" wrapText="1"/>
    </xf>
    <xf numFmtId="49" fontId="17" fillId="0" borderId="1" xfId="0" applyNumberFormat="1" applyFont="1" applyBorder="1" applyAlignment="1">
      <alignment horizontal="center" vertical="top" wrapText="1"/>
    </xf>
    <xf numFmtId="0" fontId="9" fillId="0" borderId="3" xfId="0" applyFont="1" applyBorder="1" applyAlignment="1">
      <alignment horizontal="justify" vertical="center" wrapText="1"/>
    </xf>
    <xf numFmtId="49" fontId="9" fillId="0" borderId="3" xfId="0" applyNumberFormat="1" applyFont="1" applyBorder="1" applyAlignment="1">
      <alignment horizontal="center" vertical="top" wrapText="1"/>
    </xf>
    <xf numFmtId="4" fontId="9" fillId="0" borderId="3" xfId="0" applyNumberFormat="1" applyFont="1" applyBorder="1"/>
    <xf numFmtId="0" fontId="8" fillId="0" borderId="1" xfId="0" applyFont="1" applyFill="1" applyBorder="1" applyAlignment="1">
      <alignment horizontal="justify" vertical="center" wrapText="1"/>
    </xf>
    <xf numFmtId="49" fontId="9" fillId="0" borderId="2" xfId="0" applyNumberFormat="1" applyFont="1" applyFill="1" applyBorder="1" applyAlignment="1">
      <alignment horizontal="center" vertical="top" wrapText="1"/>
    </xf>
    <xf numFmtId="49" fontId="8" fillId="0" borderId="2" xfId="0" applyNumberFormat="1" applyFont="1" applyFill="1" applyBorder="1" applyAlignment="1">
      <alignment horizontal="center" vertical="top" wrapText="1"/>
    </xf>
    <xf numFmtId="4" fontId="8" fillId="0" borderId="2" xfId="0" applyNumberFormat="1" applyFont="1" applyFill="1" applyBorder="1"/>
    <xf numFmtId="4" fontId="9" fillId="0" borderId="5" xfId="0" applyNumberFormat="1" applyFont="1" applyBorder="1"/>
    <xf numFmtId="0" fontId="8" fillId="0" borderId="11" xfId="0" applyFont="1" applyBorder="1" applyAlignment="1">
      <alignment horizontal="justify" vertical="center" wrapText="1"/>
    </xf>
    <xf numFmtId="49" fontId="9" fillId="0" borderId="6" xfId="0" applyNumberFormat="1" applyFont="1" applyBorder="1" applyAlignment="1">
      <alignment horizontal="center" vertical="top" wrapText="1"/>
    </xf>
    <xf numFmtId="49" fontId="8" fillId="0" borderId="12" xfId="0" applyNumberFormat="1" applyFont="1" applyBorder="1" applyAlignment="1">
      <alignment horizontal="center" wrapText="1"/>
    </xf>
    <xf numFmtId="49" fontId="8" fillId="0" borderId="3" xfId="0" applyNumberFormat="1" applyFont="1" applyBorder="1" applyAlignment="1">
      <alignment horizontal="center" wrapText="1"/>
    </xf>
    <xf numFmtId="0" fontId="8" fillId="0" borderId="4" xfId="0" applyFont="1" applyBorder="1" applyAlignment="1">
      <alignment horizontal="justify" vertical="center" wrapText="1"/>
    </xf>
    <xf numFmtId="0" fontId="8" fillId="0" borderId="0" xfId="0" applyFont="1" applyBorder="1" applyAlignment="1">
      <alignment horizontal="justify" vertical="center" wrapText="1"/>
    </xf>
    <xf numFmtId="49" fontId="8" fillId="0" borderId="4" xfId="0" applyNumberFormat="1" applyFont="1" applyBorder="1" applyAlignment="1">
      <alignment horizontal="center" vertical="top" wrapText="1"/>
    </xf>
    <xf numFmtId="49" fontId="8" fillId="0" borderId="1" xfId="0" applyNumberFormat="1" applyFont="1" applyBorder="1" applyAlignment="1">
      <alignment horizontal="center" wrapText="1"/>
    </xf>
    <xf numFmtId="49" fontId="8" fillId="0" borderId="3" xfId="0" applyNumberFormat="1" applyFont="1" applyBorder="1" applyAlignment="1">
      <alignment horizontal="right" wrapText="1"/>
    </xf>
    <xf numFmtId="49" fontId="8" fillId="0" borderId="4" xfId="0" applyNumberFormat="1" applyFont="1" applyBorder="1" applyAlignment="1">
      <alignment horizontal="right" wrapText="1"/>
    </xf>
    <xf numFmtId="49" fontId="8" fillId="0" borderId="4" xfId="0" applyNumberFormat="1" applyFont="1" applyBorder="1" applyAlignment="1">
      <alignment horizontal="center" wrapText="1"/>
    </xf>
    <xf numFmtId="4" fontId="8" fillId="0" borderId="4" xfId="0" applyNumberFormat="1" applyFont="1" applyBorder="1"/>
    <xf numFmtId="49" fontId="8" fillId="0" borderId="1" xfId="0" applyNumberFormat="1" applyFont="1" applyBorder="1" applyAlignment="1">
      <alignment vertical="top" wrapText="1"/>
    </xf>
    <xf numFmtId="49" fontId="8" fillId="0" borderId="2" xfId="0" applyNumberFormat="1" applyFont="1" applyBorder="1" applyAlignment="1">
      <alignment vertical="top" wrapText="1"/>
    </xf>
    <xf numFmtId="49" fontId="9" fillId="0" borderId="8" xfId="0" applyNumberFormat="1" applyFont="1" applyBorder="1" applyAlignment="1">
      <alignment horizontal="center" vertical="top" wrapText="1"/>
    </xf>
    <xf numFmtId="49" fontId="9" fillId="0" borderId="1" xfId="0" applyNumberFormat="1" applyFont="1" applyBorder="1" applyAlignment="1">
      <alignment horizontal="justify" vertical="top" wrapText="1"/>
    </xf>
    <xf numFmtId="49" fontId="9" fillId="0" borderId="1" xfId="0" applyNumberFormat="1" applyFont="1" applyBorder="1" applyAlignment="1">
      <alignment horizontal="center" wrapText="1"/>
    </xf>
    <xf numFmtId="49" fontId="9" fillId="0" borderId="2" xfId="0" applyNumberFormat="1" applyFont="1" applyBorder="1" applyAlignment="1">
      <alignment horizontal="justify" vertical="top" wrapText="1"/>
    </xf>
    <xf numFmtId="49" fontId="9" fillId="0" borderId="2" xfId="0" applyNumberFormat="1" applyFont="1" applyBorder="1" applyAlignment="1">
      <alignment horizontal="center" wrapText="1"/>
    </xf>
    <xf numFmtId="49" fontId="8" fillId="0" borderId="1" xfId="0" applyNumberFormat="1" applyFont="1" applyBorder="1" applyAlignment="1">
      <alignment horizontal="justify" vertical="top" wrapText="1"/>
    </xf>
    <xf numFmtId="0" fontId="9" fillId="0" borderId="1" xfId="0" applyFont="1" applyBorder="1" applyAlignment="1">
      <alignment wrapText="1"/>
    </xf>
    <xf numFmtId="0" fontId="9" fillId="0" borderId="0" xfId="0" applyFont="1" applyAlignment="1">
      <alignment horizontal="center" wrapText="1"/>
    </xf>
    <xf numFmtId="0" fontId="9" fillId="0" borderId="1" xfId="0" applyFont="1" applyBorder="1" applyAlignment="1">
      <alignment horizontal="center" wrapText="1"/>
    </xf>
    <xf numFmtId="0" fontId="9" fillId="0" borderId="1" xfId="0" applyFont="1" applyBorder="1" applyAlignment="1">
      <alignment horizontal="center" vertical="top" wrapText="1"/>
    </xf>
    <xf numFmtId="0" fontId="8" fillId="0" borderId="3" xfId="0" applyFont="1" applyBorder="1" applyAlignment="1">
      <alignment horizontal="left" vertical="center" wrapText="1"/>
    </xf>
    <xf numFmtId="4" fontId="8" fillId="0" borderId="3" xfId="0" applyNumberFormat="1" applyFont="1" applyBorder="1" applyAlignment="1">
      <alignment horizontal="center" vertical="center" wrapText="1"/>
    </xf>
    <xf numFmtId="4" fontId="9" fillId="0" borderId="3" xfId="0" applyNumberFormat="1" applyFont="1" applyBorder="1" applyAlignment="1">
      <alignment horizontal="center" vertical="center" wrapText="1"/>
    </xf>
    <xf numFmtId="0" fontId="8" fillId="0" borderId="0" xfId="0" applyFont="1" applyBorder="1" applyAlignment="1">
      <alignment horizontal="center"/>
    </xf>
    <xf numFmtId="0" fontId="0" fillId="0" borderId="0" xfId="0" applyBorder="1"/>
    <xf numFmtId="0" fontId="8" fillId="0" borderId="3" xfId="0" applyFont="1" applyBorder="1" applyAlignment="1">
      <alignment horizontal="center" vertical="center" wrapText="1"/>
    </xf>
    <xf numFmtId="0" fontId="8" fillId="0" borderId="3" xfId="0" applyFont="1" applyBorder="1" applyAlignment="1">
      <alignment vertical="top" wrapText="1"/>
    </xf>
    <xf numFmtId="4" fontId="8" fillId="0" borderId="3" xfId="0" applyNumberFormat="1" applyFont="1" applyBorder="1" applyAlignment="1">
      <alignment horizontal="center" wrapText="1"/>
    </xf>
    <xf numFmtId="0" fontId="9" fillId="0" borderId="0" xfId="0" applyFont="1" applyBorder="1" applyAlignment="1">
      <alignment horizontal="center" wrapText="1"/>
    </xf>
    <xf numFmtId="4" fontId="9" fillId="0" borderId="3" xfId="0" applyNumberFormat="1" applyFont="1" applyBorder="1" applyAlignment="1">
      <alignment horizontal="right" vertical="center" wrapText="1"/>
    </xf>
    <xf numFmtId="0" fontId="0" fillId="0" borderId="0" xfId="1" applyFont="1" applyFill="1" applyProtection="1">
      <protection hidden="1"/>
    </xf>
    <xf numFmtId="0" fontId="0" fillId="0" borderId="0" xfId="1" applyFont="1" applyFill="1"/>
    <xf numFmtId="0" fontId="8" fillId="0" borderId="0" xfId="1" applyFont="1" applyFill="1" applyProtection="1">
      <protection hidden="1"/>
    </xf>
    <xf numFmtId="0" fontId="8" fillId="0" borderId="3" xfId="1" applyFont="1" applyFill="1" applyBorder="1" applyAlignment="1" applyProtection="1">
      <alignment horizontal="center" vertical="center" wrapText="1"/>
      <protection hidden="1"/>
    </xf>
    <xf numFmtId="0" fontId="8" fillId="0" borderId="3" xfId="1" applyNumberFormat="1" applyFont="1" applyFill="1" applyBorder="1" applyAlignment="1" applyProtection="1">
      <alignment horizontal="center" vertical="center" wrapText="1"/>
      <protection hidden="1"/>
    </xf>
    <xf numFmtId="0" fontId="8" fillId="0" borderId="17" xfId="1" applyFont="1" applyFill="1" applyBorder="1" applyProtection="1">
      <protection hidden="1"/>
    </xf>
    <xf numFmtId="4" fontId="13" fillId="0" borderId="3" xfId="0" applyNumberFormat="1" applyFont="1" applyFill="1" applyBorder="1" applyAlignment="1">
      <alignment horizontal="center" vertical="center"/>
    </xf>
    <xf numFmtId="49" fontId="8" fillId="0" borderId="3" xfId="1" applyNumberFormat="1" applyFont="1" applyFill="1" applyBorder="1" applyAlignment="1" applyProtection="1">
      <alignment horizontal="center" vertical="center"/>
      <protection hidden="1"/>
    </xf>
    <xf numFmtId="4" fontId="10" fillId="0" borderId="3" xfId="0" applyNumberFormat="1" applyFont="1" applyFill="1" applyBorder="1" applyAlignment="1">
      <alignment horizontal="center"/>
    </xf>
    <xf numFmtId="0" fontId="8" fillId="0" borderId="3" xfId="1" applyNumberFormat="1" applyFont="1" applyFill="1" applyBorder="1" applyAlignment="1" applyProtection="1">
      <alignment horizontal="center" vertical="center"/>
      <protection hidden="1"/>
    </xf>
    <xf numFmtId="0" fontId="8" fillId="0" borderId="2" xfId="0" applyFont="1" applyBorder="1" applyAlignment="1">
      <alignment vertical="top" wrapText="1"/>
    </xf>
    <xf numFmtId="4" fontId="12" fillId="0" borderId="2" xfId="0" applyNumberFormat="1" applyFont="1" applyBorder="1" applyAlignment="1">
      <alignment horizontal="right" vertical="top" wrapText="1"/>
    </xf>
    <xf numFmtId="4" fontId="11" fillId="0" borderId="3" xfId="0" applyNumberFormat="1" applyFont="1" applyBorder="1" applyAlignment="1">
      <alignment horizontal="right" vertical="top" wrapText="1"/>
    </xf>
    <xf numFmtId="4" fontId="9" fillId="0" borderId="3" xfId="0" applyNumberFormat="1" applyFont="1" applyBorder="1" applyAlignment="1">
      <alignment vertical="center" wrapText="1"/>
    </xf>
    <xf numFmtId="0" fontId="9" fillId="0" borderId="1" xfId="0" applyFont="1" applyFill="1" applyBorder="1" applyAlignment="1">
      <alignment horizontal="justify" vertical="center" wrapText="1"/>
    </xf>
    <xf numFmtId="4" fontId="9" fillId="0" borderId="2" xfId="0" applyNumberFormat="1" applyFont="1" applyFill="1" applyBorder="1"/>
    <xf numFmtId="0" fontId="8" fillId="0" borderId="1" xfId="0" applyFont="1" applyBorder="1" applyAlignment="1">
      <alignment horizontal="center" vertical="center" wrapText="1"/>
    </xf>
    <xf numFmtId="0" fontId="8" fillId="0" borderId="0" xfId="0" applyFont="1" applyBorder="1" applyAlignment="1">
      <alignment horizontal="right"/>
    </xf>
    <xf numFmtId="0" fontId="8" fillId="0" borderId="3" xfId="0" applyFont="1" applyBorder="1" applyAlignment="1">
      <alignment horizontal="center" vertical="center" wrapText="1"/>
    </xf>
    <xf numFmtId="0" fontId="8" fillId="0" borderId="0" xfId="0" applyFont="1" applyBorder="1" applyAlignment="1"/>
    <xf numFmtId="0" fontId="8" fillId="0" borderId="0" xfId="0" applyFont="1" applyBorder="1" applyAlignment="1">
      <alignment horizontal="left"/>
    </xf>
    <xf numFmtId="0" fontId="9" fillId="0" borderId="9" xfId="0" applyFont="1" applyBorder="1" applyAlignment="1">
      <alignment vertical="top" wrapText="1"/>
    </xf>
    <xf numFmtId="0" fontId="10" fillId="0" borderId="9" xfId="0" applyFont="1" applyBorder="1" applyAlignment="1">
      <alignment vertical="top" wrapText="1"/>
    </xf>
    <xf numFmtId="4" fontId="12" fillId="0" borderId="3" xfId="0" applyNumberFormat="1" applyFont="1" applyBorder="1" applyAlignment="1">
      <alignment horizontal="right" vertical="top" wrapText="1"/>
    </xf>
    <xf numFmtId="0" fontId="8" fillId="0" borderId="3" xfId="0" applyFont="1" applyBorder="1" applyAlignment="1">
      <alignment horizontal="center" vertical="center" wrapText="1"/>
    </xf>
    <xf numFmtId="49" fontId="8" fillId="0" borderId="3" xfId="0" applyNumberFormat="1" applyFont="1" applyFill="1" applyBorder="1" applyAlignment="1">
      <alignment horizontal="center" vertical="center" wrapText="1"/>
    </xf>
    <xf numFmtId="3" fontId="8" fillId="0" borderId="3" xfId="0" applyNumberFormat="1" applyFont="1" applyFill="1" applyBorder="1" applyAlignment="1">
      <alignment horizontal="center" vertical="center" wrapText="1"/>
    </xf>
    <xf numFmtId="0" fontId="8" fillId="0" borderId="3" xfId="0" applyFont="1" applyBorder="1" applyAlignment="1">
      <alignment horizontal="center" vertical="center"/>
    </xf>
    <xf numFmtId="49" fontId="16" fillId="0" borderId="3" xfId="0" applyNumberFormat="1" applyFont="1" applyBorder="1" applyAlignment="1">
      <alignment horizontal="center" vertical="top" wrapText="1"/>
    </xf>
    <xf numFmtId="49" fontId="17" fillId="0" borderId="3" xfId="0" applyNumberFormat="1" applyFont="1" applyBorder="1" applyAlignment="1">
      <alignment horizontal="center" vertical="top" wrapText="1"/>
    </xf>
    <xf numFmtId="49" fontId="8" fillId="0" borderId="3" xfId="0" applyNumberFormat="1" applyFont="1" applyBorder="1" applyAlignment="1">
      <alignment vertical="top" wrapText="1"/>
    </xf>
    <xf numFmtId="0" fontId="8" fillId="0" borderId="0" xfId="0" applyFont="1" applyBorder="1" applyAlignment="1">
      <alignment horizontal="right"/>
    </xf>
    <xf numFmtId="0" fontId="9" fillId="0" borderId="3" xfId="0" applyFont="1" applyBorder="1" applyAlignment="1">
      <alignment horizontal="center" vertical="center" wrapText="1"/>
    </xf>
    <xf numFmtId="0" fontId="8" fillId="0" borderId="3" xfId="1" applyNumberFormat="1" applyFont="1" applyFill="1" applyBorder="1" applyAlignment="1" applyProtection="1">
      <alignment horizontal="left" vertical="center" wrapText="1"/>
      <protection hidden="1"/>
    </xf>
    <xf numFmtId="0" fontId="8" fillId="0" borderId="3" xfId="0" applyFont="1" applyBorder="1" applyAlignment="1">
      <alignment horizontal="left" wrapText="1"/>
    </xf>
    <xf numFmtId="4" fontId="8" fillId="0" borderId="11" xfId="0" applyNumberFormat="1" applyFont="1" applyBorder="1"/>
    <xf numFmtId="4" fontId="9" fillId="0" borderId="15" xfId="0" applyNumberFormat="1" applyFont="1" applyBorder="1"/>
    <xf numFmtId="4" fontId="8" fillId="0" borderId="15" xfId="0" applyNumberFormat="1" applyFont="1" applyBorder="1"/>
    <xf numFmtId="49" fontId="9" fillId="0" borderId="15" xfId="0" applyNumberFormat="1" applyFont="1" applyBorder="1" applyAlignment="1">
      <alignment horizontal="center" vertical="top" wrapText="1"/>
    </xf>
    <xf numFmtId="49" fontId="9" fillId="0" borderId="13" xfId="0" applyNumberFormat="1" applyFont="1" applyBorder="1" applyAlignment="1">
      <alignment horizontal="center" vertical="top" wrapText="1"/>
    </xf>
    <xf numFmtId="49" fontId="8" fillId="0" borderId="15" xfId="0" applyNumberFormat="1" applyFont="1" applyBorder="1" applyAlignment="1">
      <alignment horizontal="center" vertical="top" wrapText="1"/>
    </xf>
    <xf numFmtId="49" fontId="8" fillId="0" borderId="16" xfId="0" applyNumberFormat="1" applyFont="1" applyBorder="1" applyAlignment="1">
      <alignment horizontal="center" vertical="top" wrapText="1"/>
    </xf>
    <xf numFmtId="0" fontId="8" fillId="0" borderId="3" xfId="1" applyNumberFormat="1" applyFont="1" applyFill="1" applyBorder="1" applyAlignment="1" applyProtection="1">
      <alignment horizontal="left" vertical="top" wrapText="1"/>
      <protection hidden="1"/>
    </xf>
    <xf numFmtId="0" fontId="9" fillId="0" borderId="1" xfId="0" applyFont="1" applyFill="1" applyBorder="1" applyAlignment="1">
      <alignment horizontal="left" wrapText="1"/>
    </xf>
    <xf numFmtId="0" fontId="8" fillId="0" borderId="1" xfId="0" applyFont="1" applyFill="1" applyBorder="1" applyAlignment="1">
      <alignment vertical="top" wrapText="1"/>
    </xf>
    <xf numFmtId="0" fontId="9" fillId="0" borderId="1" xfId="0" applyFont="1" applyFill="1" applyBorder="1" applyAlignment="1">
      <alignment vertical="top" wrapText="1"/>
    </xf>
    <xf numFmtId="0" fontId="10" fillId="0" borderId="1" xfId="0" applyFont="1" applyFill="1" applyBorder="1" applyAlignment="1">
      <alignment vertical="top" wrapText="1"/>
    </xf>
    <xf numFmtId="0" fontId="13" fillId="0" borderId="1" xfId="0" applyFont="1" applyFill="1" applyBorder="1" applyAlignment="1">
      <alignment vertical="top" wrapText="1"/>
    </xf>
    <xf numFmtId="0" fontId="9" fillId="0" borderId="3" xfId="0" applyFont="1" applyFill="1" applyBorder="1" applyAlignment="1">
      <alignment horizontal="justify" vertical="center" wrapText="1"/>
    </xf>
    <xf numFmtId="0" fontId="8" fillId="0" borderId="3" xfId="0" applyFont="1" applyFill="1" applyBorder="1" applyAlignment="1">
      <alignment horizontal="justify" vertical="center" wrapText="1"/>
    </xf>
    <xf numFmtId="0" fontId="9" fillId="0" borderId="0" xfId="0" applyFont="1" applyBorder="1" applyAlignment="1">
      <alignment horizontal="center"/>
    </xf>
    <xf numFmtId="0" fontId="8" fillId="0" borderId="0" xfId="0" applyFont="1" applyBorder="1" applyAlignment="1">
      <alignment horizontal="right"/>
    </xf>
    <xf numFmtId="0" fontId="8" fillId="0" borderId="0" xfId="0" applyFont="1" applyAlignment="1">
      <alignment horizontal="right"/>
    </xf>
    <xf numFmtId="4" fontId="12" fillId="0" borderId="5" xfId="0" applyNumberFormat="1" applyFont="1" applyBorder="1" applyAlignment="1">
      <alignment horizontal="right" wrapText="1"/>
    </xf>
    <xf numFmtId="0" fontId="9" fillId="0" borderId="9" xfId="0" applyFont="1" applyBorder="1" applyAlignment="1">
      <alignment horizontal="justify" vertical="center" wrapText="1"/>
    </xf>
    <xf numFmtId="0" fontId="8" fillId="0" borderId="15" xfId="0" applyFont="1" applyBorder="1" applyAlignment="1">
      <alignment horizontal="justify" vertical="center" wrapText="1"/>
    </xf>
    <xf numFmtId="49" fontId="8" fillId="0" borderId="5" xfId="0" applyNumberFormat="1" applyFont="1" applyBorder="1" applyAlignment="1">
      <alignment horizontal="center" vertical="top" wrapText="1"/>
    </xf>
    <xf numFmtId="4" fontId="8" fillId="0" borderId="3" xfId="0" applyNumberFormat="1" applyFont="1" applyBorder="1" applyAlignment="1">
      <alignment horizontal="right"/>
    </xf>
    <xf numFmtId="0" fontId="8" fillId="0" borderId="11" xfId="0" applyFont="1" applyFill="1" applyBorder="1" applyAlignment="1">
      <alignment horizontal="justify" vertical="center" wrapText="1"/>
    </xf>
    <xf numFmtId="49" fontId="9" fillId="0" borderId="11" xfId="0" applyNumberFormat="1" applyFont="1" applyFill="1" applyBorder="1" applyAlignment="1">
      <alignment horizontal="center" vertical="top" wrapText="1"/>
    </xf>
    <xf numFmtId="49" fontId="8" fillId="0" borderId="11" xfId="0" applyNumberFormat="1" applyFont="1" applyFill="1" applyBorder="1" applyAlignment="1">
      <alignment horizontal="center" vertical="top" wrapText="1"/>
    </xf>
    <xf numFmtId="4" fontId="8" fillId="0" borderId="11" xfId="0" applyNumberFormat="1" applyFont="1" applyFill="1" applyBorder="1"/>
    <xf numFmtId="49" fontId="9" fillId="0" borderId="1" xfId="0" applyNumberFormat="1" applyFont="1" applyFill="1" applyBorder="1" applyAlignment="1">
      <alignment horizontal="center" vertical="top" wrapText="1"/>
    </xf>
    <xf numFmtId="49" fontId="8" fillId="0" borderId="1" xfId="0" applyNumberFormat="1" applyFont="1" applyFill="1" applyBorder="1" applyAlignment="1">
      <alignment horizontal="center" vertical="top" wrapText="1"/>
    </xf>
    <xf numFmtId="4" fontId="8" fillId="0" borderId="1" xfId="0" applyNumberFormat="1" applyFont="1" applyFill="1" applyBorder="1"/>
    <xf numFmtId="49" fontId="8" fillId="0" borderId="6" xfId="0" applyNumberFormat="1" applyFont="1" applyBorder="1" applyAlignment="1">
      <alignment horizontal="right" wrapText="1"/>
    </xf>
    <xf numFmtId="49" fontId="8" fillId="0" borderId="6" xfId="0" applyNumberFormat="1" applyFont="1" applyBorder="1" applyAlignment="1">
      <alignment horizontal="center" wrapText="1"/>
    </xf>
    <xf numFmtId="0" fontId="8" fillId="0" borderId="7" xfId="0" applyFont="1" applyBorder="1" applyAlignment="1">
      <alignment horizontal="justify" vertical="center" wrapText="1"/>
    </xf>
    <xf numFmtId="49" fontId="8" fillId="0" borderId="11" xfId="0" applyNumberFormat="1" applyFont="1" applyBorder="1" applyAlignment="1">
      <alignment horizontal="center" vertical="top" wrapText="1"/>
    </xf>
    <xf numFmtId="4" fontId="9" fillId="0" borderId="11" xfId="0" applyNumberFormat="1" applyFont="1" applyBorder="1"/>
    <xf numFmtId="0" fontId="8" fillId="0" borderId="3" xfId="0" applyFont="1" applyFill="1" applyBorder="1" applyAlignment="1">
      <alignment wrapText="1"/>
    </xf>
    <xf numFmtId="0" fontId="8" fillId="0" borderId="3" xfId="0" applyFont="1" applyBorder="1" applyAlignment="1">
      <alignment horizontal="center" vertical="center" wrapText="1"/>
    </xf>
    <xf numFmtId="0" fontId="8" fillId="0" borderId="3" xfId="0" applyFont="1" applyBorder="1" applyAlignment="1">
      <alignment horizontal="left" wrapText="1"/>
    </xf>
    <xf numFmtId="0" fontId="8" fillId="0" borderId="3" xfId="0" applyFont="1" applyBorder="1" applyAlignment="1">
      <alignment vertical="center" wrapText="1"/>
    </xf>
    <xf numFmtId="49" fontId="8" fillId="0" borderId="4" xfId="0" applyNumberFormat="1" applyFont="1" applyBorder="1" applyAlignment="1">
      <alignment vertical="top" wrapText="1"/>
    </xf>
    <xf numFmtId="0" fontId="8" fillId="0" borderId="1" xfId="0" applyFont="1" applyBorder="1" applyAlignment="1">
      <alignment horizontal="center" vertical="center" wrapText="1"/>
    </xf>
    <xf numFmtId="0" fontId="8" fillId="0" borderId="3" xfId="0" applyFont="1" applyBorder="1" applyAlignment="1">
      <alignment horizontal="left" wrapText="1"/>
    </xf>
    <xf numFmtId="0" fontId="9" fillId="0" borderId="18" xfId="0" applyFont="1" applyBorder="1" applyAlignment="1">
      <alignment horizontal="left" wrapText="1"/>
    </xf>
    <xf numFmtId="0" fontId="9" fillId="0" borderId="19" xfId="0" applyFont="1" applyFill="1" applyBorder="1" applyAlignment="1">
      <alignment horizontal="left" wrapText="1"/>
    </xf>
    <xf numFmtId="4" fontId="11" fillId="0" borderId="18" xfId="0" applyNumberFormat="1" applyFont="1" applyBorder="1" applyAlignment="1">
      <alignment horizontal="right" wrapText="1"/>
    </xf>
    <xf numFmtId="0" fontId="8" fillId="0" borderId="0" xfId="0" applyFont="1" applyFill="1" applyBorder="1" applyAlignment="1">
      <alignment horizontal="left"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8" fillId="0" borderId="0" xfId="0" applyFont="1" applyBorder="1" applyAlignment="1">
      <alignment horizontal="right"/>
    </xf>
    <xf numFmtId="0" fontId="8" fillId="0" borderId="0" xfId="0" applyFont="1" applyBorder="1"/>
    <xf numFmtId="0" fontId="9" fillId="0" borderId="14" xfId="0" applyFont="1" applyBorder="1" applyAlignment="1">
      <alignment horizontal="center" vertical="center" wrapText="1"/>
    </xf>
    <xf numFmtId="0" fontId="9" fillId="0" borderId="15" xfId="0" applyFont="1" applyBorder="1" applyAlignment="1">
      <alignment horizontal="right" vertical="center" wrapText="1"/>
    </xf>
    <xf numFmtId="0" fontId="9" fillId="0" borderId="5" xfId="0" applyFont="1" applyBorder="1" applyAlignment="1">
      <alignment horizontal="right" vertical="center" wrapText="1"/>
    </xf>
    <xf numFmtId="0" fontId="8" fillId="0" borderId="1" xfId="0" applyFont="1" applyBorder="1" applyAlignment="1">
      <alignment horizontal="center" vertical="center" wrapText="1"/>
    </xf>
    <xf numFmtId="0" fontId="9" fillId="0" borderId="0" xfId="0" applyFont="1" applyBorder="1" applyAlignment="1">
      <alignment horizontal="center" wrapText="1"/>
    </xf>
    <xf numFmtId="0" fontId="9" fillId="0" borderId="0" xfId="0" applyFont="1" applyBorder="1" applyAlignment="1">
      <alignment horizontal="center"/>
    </xf>
    <xf numFmtId="0" fontId="8" fillId="0" borderId="0" xfId="0" applyFont="1" applyAlignment="1">
      <alignment horizontal="right"/>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5"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center" vertical="center" wrapText="1"/>
    </xf>
    <xf numFmtId="164" fontId="9" fillId="0" borderId="0" xfId="0" applyNumberFormat="1" applyFont="1" applyFill="1" applyBorder="1" applyAlignment="1">
      <alignment horizontal="center" vertical="center" wrapText="1"/>
    </xf>
    <xf numFmtId="164" fontId="14" fillId="0" borderId="0" xfId="0" applyNumberFormat="1" applyFont="1" applyFill="1" applyBorder="1" applyAlignment="1">
      <alignment horizontal="center" vertical="center" wrapText="1"/>
    </xf>
    <xf numFmtId="0" fontId="9" fillId="0" borderId="3" xfId="0" applyFont="1" applyBorder="1" applyAlignment="1">
      <alignment horizontal="right" wrapText="1"/>
    </xf>
    <xf numFmtId="0" fontId="9" fillId="0" borderId="3" xfId="0" applyFont="1" applyBorder="1" applyAlignment="1">
      <alignment horizontal="right" vertical="center" wrapText="1"/>
    </xf>
    <xf numFmtId="0" fontId="8" fillId="0" borderId="15" xfId="0" applyFont="1" applyBorder="1" applyAlignment="1">
      <alignment horizontal="right" vertical="center" wrapText="1"/>
    </xf>
    <xf numFmtId="0" fontId="8" fillId="0" borderId="5" xfId="0" applyFont="1" applyBorder="1" applyAlignment="1">
      <alignment horizontal="right" vertical="center" wrapText="1"/>
    </xf>
    <xf numFmtId="0" fontId="9" fillId="0" borderId="0" xfId="2" applyNumberFormat="1" applyFont="1" applyFill="1" applyBorder="1" applyAlignment="1" applyProtection="1">
      <alignment horizontal="center" vertical="center" wrapText="1"/>
      <protection hidden="1"/>
    </xf>
    <xf numFmtId="0" fontId="8" fillId="0" borderId="3" xfId="0" applyFont="1" applyBorder="1" applyAlignment="1">
      <alignment horizontal="left" wrapText="1"/>
    </xf>
    <xf numFmtId="0" fontId="9" fillId="0" borderId="3" xfId="1" applyNumberFormat="1" applyFont="1" applyFill="1" applyBorder="1" applyAlignment="1" applyProtection="1">
      <alignment horizontal="left" vertical="top" wrapText="1"/>
      <protection hidden="1"/>
    </xf>
    <xf numFmtId="0" fontId="9"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052;&#1086;&#1080;%20&#1076;&#1086;&#1082;&#1091;&#1084;&#1077;&#1085;&#1090;&#1099;\&#1041;&#1070;&#1044;&#1046;&#1045;&#1058;\2021%20&#1075;&#1086;&#1076;\&#1041;&#1070;&#1044;&#1046;&#1045;&#1058;%20&#1085;&#1072;%202021%20&#1075;&#1086;&#1076;\&#1055;&#1088;&#1080;&#1083;&#1086;&#1078;&#1077;&#1085;&#1080;&#1103;%201-12%20&#1082;%20&#1056;&#1077;&#1096;&#1077;&#1085;&#1080;&#1102;%20&#1086;%20&#1073;&#1102;&#1076;&#1078;&#1077;&#1090;&#1077;%20&#1085;&#1072;%202021%20&#1075;&#1086;&#10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view="pageBreakPreview" workbookViewId="0">
      <selection activeCell="A7" sqref="A7:C7"/>
    </sheetView>
  </sheetViews>
  <sheetFormatPr defaultRowHeight="12.75" x14ac:dyDescent="0.2"/>
  <cols>
    <col min="1" max="1" width="38.7109375" customWidth="1"/>
    <col min="2" max="2" width="32.7109375" customWidth="1"/>
    <col min="3" max="3" width="16.42578125" customWidth="1"/>
  </cols>
  <sheetData>
    <row r="1" spans="1:3" x14ac:dyDescent="0.2">
      <c r="A1" s="11"/>
      <c r="B1" s="11"/>
      <c r="C1" s="5"/>
    </row>
    <row r="2" spans="1:3" x14ac:dyDescent="0.2">
      <c r="A2" s="203" t="s">
        <v>96</v>
      </c>
      <c r="B2" s="203"/>
      <c r="C2" s="203"/>
    </row>
    <row r="3" spans="1:3" x14ac:dyDescent="0.2">
      <c r="A3" s="203" t="s">
        <v>78</v>
      </c>
      <c r="B3" s="203"/>
      <c r="C3" s="203"/>
    </row>
    <row r="4" spans="1:3" x14ac:dyDescent="0.2">
      <c r="A4" s="203" t="s">
        <v>0</v>
      </c>
      <c r="B4" s="203"/>
      <c r="C4" s="203"/>
    </row>
    <row r="5" spans="1:3" x14ac:dyDescent="0.2">
      <c r="A5" s="203" t="s">
        <v>316</v>
      </c>
      <c r="B5" s="203"/>
      <c r="C5" s="203"/>
    </row>
    <row r="6" spans="1:3" ht="15.6" customHeight="1" x14ac:dyDescent="0.2">
      <c r="A6" s="137"/>
      <c r="B6" s="203" t="s">
        <v>368</v>
      </c>
      <c r="C6" s="203"/>
    </row>
    <row r="7" spans="1:3" ht="13.9" customHeight="1" x14ac:dyDescent="0.2">
      <c r="A7" s="204"/>
      <c r="B7" s="204"/>
      <c r="C7" s="204"/>
    </row>
    <row r="8" spans="1:3" ht="36" customHeight="1" x14ac:dyDescent="0.2">
      <c r="A8" s="205" t="s">
        <v>291</v>
      </c>
      <c r="B8" s="205"/>
      <c r="C8" s="205"/>
    </row>
    <row r="9" spans="1:3" ht="25.5" x14ac:dyDescent="0.2">
      <c r="A9" s="201" t="s">
        <v>1</v>
      </c>
      <c r="B9" s="201" t="s">
        <v>227</v>
      </c>
      <c r="C9" s="136" t="s">
        <v>228</v>
      </c>
    </row>
    <row r="10" spans="1:3" x14ac:dyDescent="0.2">
      <c r="A10" s="202"/>
      <c r="B10" s="202"/>
      <c r="C10" s="136" t="s">
        <v>229</v>
      </c>
    </row>
    <row r="11" spans="1:3" ht="30" customHeight="1" x14ac:dyDescent="0.2">
      <c r="A11" s="12" t="s">
        <v>230</v>
      </c>
      <c r="B11" s="13" t="s">
        <v>231</v>
      </c>
      <c r="C11" s="13">
        <v>100</v>
      </c>
    </row>
    <row r="12" spans="1:3" ht="58.9" customHeight="1" x14ac:dyDescent="0.2">
      <c r="A12" s="12" t="s">
        <v>232</v>
      </c>
      <c r="B12" s="13" t="s">
        <v>233</v>
      </c>
      <c r="C12" s="13">
        <v>100</v>
      </c>
    </row>
    <row r="13" spans="1:3" ht="28.15" customHeight="1" x14ac:dyDescent="0.2">
      <c r="A13" s="12" t="s">
        <v>234</v>
      </c>
      <c r="B13" s="13" t="s">
        <v>235</v>
      </c>
      <c r="C13" s="13">
        <v>100</v>
      </c>
    </row>
    <row r="14" spans="1:3" ht="28.15" customHeight="1" x14ac:dyDescent="0.2">
      <c r="A14" s="12" t="s">
        <v>236</v>
      </c>
      <c r="B14" s="13" t="s">
        <v>277</v>
      </c>
      <c r="C14" s="13">
        <v>100</v>
      </c>
    </row>
  </sheetData>
  <sheetProtection selectLockedCells="1" selectUnlockedCells="1"/>
  <mergeCells count="9">
    <mergeCell ref="A9:A10"/>
    <mergeCell ref="B9:B10"/>
    <mergeCell ref="A2:C2"/>
    <mergeCell ref="A3:C3"/>
    <mergeCell ref="A4:C4"/>
    <mergeCell ref="A5:C5"/>
    <mergeCell ref="A7:C7"/>
    <mergeCell ref="A8:C8"/>
    <mergeCell ref="B6:C6"/>
  </mergeCells>
  <pageMargins left="0.74803149606299213" right="0.74803149606299213" top="0.59055118110236227" bottom="0.98425196850393704" header="0.51181102362204722" footer="0.51181102362204722"/>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view="pageBreakPreview" topLeftCell="A40" zoomScaleNormal="75" zoomScaleSheetLayoutView="100" workbookViewId="0">
      <selection activeCell="C48" sqref="C48"/>
    </sheetView>
  </sheetViews>
  <sheetFormatPr defaultRowHeight="12.75" x14ac:dyDescent="0.2"/>
  <cols>
    <col min="1" max="1" width="27.28515625" customWidth="1"/>
    <col min="2" max="2" width="46.42578125" customWidth="1"/>
    <col min="3" max="3" width="17" customWidth="1"/>
  </cols>
  <sheetData>
    <row r="1" spans="1:9" x14ac:dyDescent="0.2">
      <c r="A1" s="11"/>
      <c r="B1" s="11"/>
      <c r="C1" s="6"/>
    </row>
    <row r="2" spans="1:9" x14ac:dyDescent="0.2">
      <c r="A2" s="203" t="s">
        <v>95</v>
      </c>
      <c r="B2" s="203"/>
      <c r="C2" s="203"/>
    </row>
    <row r="3" spans="1:9" x14ac:dyDescent="0.2">
      <c r="A3" s="203" t="s">
        <v>78</v>
      </c>
      <c r="B3" s="203"/>
      <c r="C3" s="203"/>
    </row>
    <row r="4" spans="1:9" x14ac:dyDescent="0.2">
      <c r="A4" s="203" t="s">
        <v>0</v>
      </c>
      <c r="B4" s="203"/>
      <c r="C4" s="203"/>
    </row>
    <row r="5" spans="1:9" x14ac:dyDescent="0.2">
      <c r="A5" s="203" t="s">
        <v>317</v>
      </c>
      <c r="B5" s="203"/>
      <c r="C5" s="203"/>
    </row>
    <row r="6" spans="1:9" ht="16.899999999999999" customHeight="1" x14ac:dyDescent="0.2">
      <c r="A6" s="14"/>
      <c r="B6" s="203" t="s">
        <v>368</v>
      </c>
      <c r="C6" s="203"/>
    </row>
    <row r="7" spans="1:9" ht="48" customHeight="1" x14ac:dyDescent="0.2">
      <c r="A7" s="209" t="s">
        <v>292</v>
      </c>
      <c r="B7" s="209"/>
      <c r="C7" s="209"/>
      <c r="D7" s="1"/>
      <c r="E7" s="1"/>
      <c r="F7" s="1"/>
      <c r="G7" s="1"/>
      <c r="H7" s="1"/>
      <c r="I7" s="1"/>
    </row>
    <row r="8" spans="1:9" ht="14.1" customHeight="1" x14ac:dyDescent="0.2">
      <c r="A8" s="210"/>
      <c r="B8" s="210"/>
      <c r="C8" s="210"/>
      <c r="D8" s="1"/>
      <c r="E8" s="1"/>
      <c r="F8" s="1"/>
      <c r="G8" s="1"/>
      <c r="H8" s="1"/>
      <c r="I8" s="1"/>
    </row>
    <row r="9" spans="1:9" x14ac:dyDescent="0.2">
      <c r="A9" s="15"/>
      <c r="B9" s="16"/>
      <c r="C9" s="17" t="s">
        <v>3</v>
      </c>
    </row>
    <row r="10" spans="1:9" ht="13.15" customHeight="1" x14ac:dyDescent="0.2">
      <c r="A10" s="208" t="s">
        <v>4</v>
      </c>
      <c r="B10" s="208" t="s">
        <v>2</v>
      </c>
      <c r="C10" s="208" t="s">
        <v>250</v>
      </c>
    </row>
    <row r="11" spans="1:9" x14ac:dyDescent="0.2">
      <c r="A11" s="208"/>
      <c r="B11" s="208"/>
      <c r="C11" s="208"/>
    </row>
    <row r="12" spans="1:9" x14ac:dyDescent="0.2">
      <c r="A12" s="18" t="s">
        <v>5</v>
      </c>
      <c r="B12" s="18" t="s">
        <v>6</v>
      </c>
      <c r="C12" s="19">
        <f>C13+C17+C23+C28+C30+C25+C15</f>
        <v>6728845</v>
      </c>
    </row>
    <row r="13" spans="1:9" x14ac:dyDescent="0.2">
      <c r="A13" s="18" t="s">
        <v>7</v>
      </c>
      <c r="B13" s="18" t="s">
        <v>8</v>
      </c>
      <c r="C13" s="19">
        <f>C14</f>
        <v>430000</v>
      </c>
    </row>
    <row r="14" spans="1:9" ht="109.15" customHeight="1" x14ac:dyDescent="0.2">
      <c r="A14" s="20" t="s">
        <v>9</v>
      </c>
      <c r="B14" s="22" t="s">
        <v>312</v>
      </c>
      <c r="C14" s="21">
        <v>430000</v>
      </c>
    </row>
    <row r="15" spans="1:9" x14ac:dyDescent="0.2">
      <c r="A15" s="197" t="s">
        <v>369</v>
      </c>
      <c r="B15" s="198" t="s">
        <v>370</v>
      </c>
      <c r="C15" s="199">
        <f>C16</f>
        <v>18145</v>
      </c>
    </row>
    <row r="16" spans="1:9" ht="51" x14ac:dyDescent="0.2">
      <c r="A16" s="31" t="s">
        <v>371</v>
      </c>
      <c r="B16" s="200" t="s">
        <v>372</v>
      </c>
      <c r="C16" s="32">
        <v>18145</v>
      </c>
    </row>
    <row r="17" spans="1:3" x14ac:dyDescent="0.2">
      <c r="A17" s="18" t="s">
        <v>10</v>
      </c>
      <c r="B17" s="163" t="s">
        <v>11</v>
      </c>
      <c r="C17" s="19">
        <f>C18+C20</f>
        <v>4623000</v>
      </c>
    </row>
    <row r="18" spans="1:3" x14ac:dyDescent="0.2">
      <c r="A18" s="18" t="s">
        <v>279</v>
      </c>
      <c r="B18" s="163" t="s">
        <v>293</v>
      </c>
      <c r="C18" s="19">
        <f>C19</f>
        <v>1295000</v>
      </c>
    </row>
    <row r="19" spans="1:3" ht="76.5" x14ac:dyDescent="0.2">
      <c r="A19" s="20" t="s">
        <v>12</v>
      </c>
      <c r="B19" s="38" t="s">
        <v>313</v>
      </c>
      <c r="C19" s="21">
        <v>1295000</v>
      </c>
    </row>
    <row r="20" spans="1:3" x14ac:dyDescent="0.2">
      <c r="A20" s="18" t="s">
        <v>294</v>
      </c>
      <c r="B20" s="18" t="s">
        <v>14</v>
      </c>
      <c r="C20" s="19">
        <f>C21+C22</f>
        <v>3328000</v>
      </c>
    </row>
    <row r="21" spans="1:3" ht="63.75" x14ac:dyDescent="0.2">
      <c r="A21" s="22" t="s">
        <v>15</v>
      </c>
      <c r="B21" s="196" t="s">
        <v>284</v>
      </c>
      <c r="C21" s="21">
        <v>1873000</v>
      </c>
    </row>
    <row r="22" spans="1:3" ht="63.75" x14ac:dyDescent="0.2">
      <c r="A22" s="22" t="s">
        <v>17</v>
      </c>
      <c r="B22" s="196" t="s">
        <v>285</v>
      </c>
      <c r="C22" s="23">
        <v>1455000</v>
      </c>
    </row>
    <row r="23" spans="1:3" x14ac:dyDescent="0.2">
      <c r="A23" s="24" t="s">
        <v>88</v>
      </c>
      <c r="B23" s="24" t="s">
        <v>19</v>
      </c>
      <c r="C23" s="25">
        <f>C24</f>
        <v>5700</v>
      </c>
    </row>
    <row r="24" spans="1:3" ht="76.5" x14ac:dyDescent="0.2">
      <c r="A24" s="196" t="s">
        <v>94</v>
      </c>
      <c r="B24" s="38" t="s">
        <v>93</v>
      </c>
      <c r="C24" s="28">
        <v>5700</v>
      </c>
    </row>
    <row r="25" spans="1:3" ht="33.6" customHeight="1" x14ac:dyDescent="0.2">
      <c r="A25" s="29" t="s">
        <v>373</v>
      </c>
      <c r="B25" s="37" t="s">
        <v>374</v>
      </c>
      <c r="C25" s="30">
        <f>SUM(C26:C27)</f>
        <v>97000</v>
      </c>
    </row>
    <row r="26" spans="1:3" ht="51" x14ac:dyDescent="0.2">
      <c r="A26" s="196" t="s">
        <v>375</v>
      </c>
      <c r="B26" s="38" t="s">
        <v>376</v>
      </c>
      <c r="C26" s="28">
        <v>35000</v>
      </c>
    </row>
    <row r="27" spans="1:3" ht="51" x14ac:dyDescent="0.2">
      <c r="A27" s="196" t="s">
        <v>377</v>
      </c>
      <c r="B27" s="38" t="s">
        <v>376</v>
      </c>
      <c r="C27" s="28">
        <v>62000</v>
      </c>
    </row>
    <row r="28" spans="1:3" ht="25.5" x14ac:dyDescent="0.2">
      <c r="A28" s="29" t="s">
        <v>89</v>
      </c>
      <c r="B28" s="29" t="s">
        <v>20</v>
      </c>
      <c r="C28" s="30">
        <f>C29</f>
        <v>755000</v>
      </c>
    </row>
    <row r="29" spans="1:3" ht="76.5" x14ac:dyDescent="0.2">
      <c r="A29" s="31" t="s">
        <v>21</v>
      </c>
      <c r="B29" s="31" t="s">
        <v>22</v>
      </c>
      <c r="C29" s="32">
        <v>755000</v>
      </c>
    </row>
    <row r="30" spans="1:3" ht="25.5" x14ac:dyDescent="0.2">
      <c r="A30" s="29" t="s">
        <v>246</v>
      </c>
      <c r="B30" s="29" t="s">
        <v>247</v>
      </c>
      <c r="C30" s="30">
        <f>C31</f>
        <v>800000</v>
      </c>
    </row>
    <row r="31" spans="1:3" ht="89.25" x14ac:dyDescent="0.2">
      <c r="A31" s="31" t="s">
        <v>249</v>
      </c>
      <c r="B31" s="31" t="s">
        <v>248</v>
      </c>
      <c r="C31" s="32">
        <v>800000</v>
      </c>
    </row>
    <row r="32" spans="1:3" ht="25.5" x14ac:dyDescent="0.2">
      <c r="A32" s="24" t="s">
        <v>90</v>
      </c>
      <c r="B32" s="24" t="s">
        <v>25</v>
      </c>
      <c r="C32" s="25">
        <f>SUM(C33:C42)</f>
        <v>91109290.760000005</v>
      </c>
    </row>
    <row r="33" spans="1:3" ht="38.25" x14ac:dyDescent="0.2">
      <c r="A33" s="33" t="s">
        <v>87</v>
      </c>
      <c r="B33" s="38" t="s">
        <v>352</v>
      </c>
      <c r="C33" s="28">
        <v>7602000</v>
      </c>
    </row>
    <row r="34" spans="1:3" ht="38.25" x14ac:dyDescent="0.2">
      <c r="A34" s="33" t="s">
        <v>86</v>
      </c>
      <c r="B34" s="38" t="s">
        <v>315</v>
      </c>
      <c r="C34" s="28">
        <v>355756</v>
      </c>
    </row>
    <row r="35" spans="1:3" ht="102" x14ac:dyDescent="0.2">
      <c r="A35" s="33" t="s">
        <v>319</v>
      </c>
      <c r="B35" s="38" t="s">
        <v>320</v>
      </c>
      <c r="C35" s="28">
        <v>74732198</v>
      </c>
    </row>
    <row r="36" spans="1:3" ht="89.25" x14ac:dyDescent="0.2">
      <c r="A36" s="33" t="s">
        <v>321</v>
      </c>
      <c r="B36" s="38" t="s">
        <v>322</v>
      </c>
      <c r="C36" s="28">
        <v>2964000</v>
      </c>
    </row>
    <row r="37" spans="1:3" ht="63.75" x14ac:dyDescent="0.2">
      <c r="A37" s="33" t="s">
        <v>323</v>
      </c>
      <c r="B37" s="196" t="s">
        <v>324</v>
      </c>
      <c r="C37" s="173">
        <v>1336878</v>
      </c>
    </row>
    <row r="38" spans="1:3" ht="25.5" x14ac:dyDescent="0.2">
      <c r="A38" s="33" t="s">
        <v>366</v>
      </c>
      <c r="B38" s="196" t="s">
        <v>367</v>
      </c>
      <c r="C38" s="173">
        <v>890000</v>
      </c>
    </row>
    <row r="39" spans="1:3" ht="51" x14ac:dyDescent="0.2">
      <c r="A39" s="33" t="s">
        <v>325</v>
      </c>
      <c r="B39" s="196" t="s">
        <v>326</v>
      </c>
      <c r="C39" s="28">
        <v>2187500</v>
      </c>
    </row>
    <row r="40" spans="1:3" ht="51" x14ac:dyDescent="0.2">
      <c r="A40" s="190" t="s">
        <v>346</v>
      </c>
      <c r="B40" s="38" t="s">
        <v>347</v>
      </c>
      <c r="C40" s="28">
        <v>950000</v>
      </c>
    </row>
    <row r="41" spans="1:3" ht="51" x14ac:dyDescent="0.2">
      <c r="A41" s="33" t="s">
        <v>355</v>
      </c>
      <c r="B41" s="196" t="s">
        <v>356</v>
      </c>
      <c r="C41" s="28">
        <v>21300</v>
      </c>
    </row>
    <row r="42" spans="1:3" ht="63.75" x14ac:dyDescent="0.2">
      <c r="A42" s="33" t="s">
        <v>357</v>
      </c>
      <c r="B42" s="196" t="s">
        <v>358</v>
      </c>
      <c r="C42" s="28">
        <v>69658.759999999995</v>
      </c>
    </row>
    <row r="43" spans="1:3" x14ac:dyDescent="0.2">
      <c r="A43" s="206" t="s">
        <v>283</v>
      </c>
      <c r="B43" s="207"/>
      <c r="C43" s="34">
        <f>C32+C12</f>
        <v>97838135.760000005</v>
      </c>
    </row>
  </sheetData>
  <sheetProtection selectLockedCells="1" selectUnlockedCells="1"/>
  <mergeCells count="11">
    <mergeCell ref="A43:B43"/>
    <mergeCell ref="A10:A11"/>
    <mergeCell ref="B10:B11"/>
    <mergeCell ref="C10:C11"/>
    <mergeCell ref="A2:C2"/>
    <mergeCell ref="A3:C3"/>
    <mergeCell ref="A4:C4"/>
    <mergeCell ref="A7:C7"/>
    <mergeCell ref="A8:C8"/>
    <mergeCell ref="A5:C5"/>
    <mergeCell ref="B6:C6"/>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view="pageBreakPreview" topLeftCell="A19" zoomScaleNormal="75" zoomScaleSheetLayoutView="100" workbookViewId="0">
      <selection activeCell="A7" sqref="A7:D7"/>
    </sheetView>
  </sheetViews>
  <sheetFormatPr defaultRowHeight="12.75" x14ac:dyDescent="0.2"/>
  <cols>
    <col min="1" max="1" width="24.28515625" customWidth="1"/>
    <col min="2" max="2" width="36.140625" customWidth="1"/>
    <col min="3" max="3" width="14.140625" customWidth="1"/>
    <col min="4" max="4" width="13.28515625" customWidth="1"/>
  </cols>
  <sheetData>
    <row r="1" spans="1:9" x14ac:dyDescent="0.2">
      <c r="A1" s="211"/>
      <c r="B1" s="211"/>
      <c r="C1" s="211"/>
      <c r="D1" s="211"/>
    </row>
    <row r="2" spans="1:9" x14ac:dyDescent="0.2">
      <c r="A2" s="203" t="s">
        <v>99</v>
      </c>
      <c r="B2" s="203"/>
      <c r="C2" s="203"/>
      <c r="D2" s="203"/>
    </row>
    <row r="3" spans="1:9" x14ac:dyDescent="0.2">
      <c r="A3" s="203" t="s">
        <v>78</v>
      </c>
      <c r="B3" s="203"/>
      <c r="C3" s="203"/>
      <c r="D3" s="203"/>
    </row>
    <row r="4" spans="1:9" x14ac:dyDescent="0.2">
      <c r="A4" s="203" t="s">
        <v>0</v>
      </c>
      <c r="B4" s="203"/>
      <c r="C4" s="203"/>
      <c r="D4" s="203"/>
    </row>
    <row r="5" spans="1:9" x14ac:dyDescent="0.2">
      <c r="A5" s="203" t="s">
        <v>317</v>
      </c>
      <c r="B5" s="203"/>
      <c r="C5" s="203"/>
      <c r="D5" s="203"/>
    </row>
    <row r="6" spans="1:9" ht="15.6" customHeight="1" x14ac:dyDescent="0.2">
      <c r="A6" s="203" t="s">
        <v>368</v>
      </c>
      <c r="B6" s="203"/>
      <c r="C6" s="203"/>
      <c r="D6" s="203"/>
    </row>
    <row r="7" spans="1:9" ht="48" customHeight="1" x14ac:dyDescent="0.2">
      <c r="A7" s="209" t="s">
        <v>280</v>
      </c>
      <c r="B7" s="209"/>
      <c r="C7" s="209"/>
      <c r="D7" s="209"/>
      <c r="E7" s="1"/>
      <c r="F7" s="1"/>
      <c r="G7" s="1"/>
      <c r="H7" s="1"/>
      <c r="I7" s="1"/>
    </row>
    <row r="8" spans="1:9" ht="14.1" customHeight="1" x14ac:dyDescent="0.2">
      <c r="A8" s="210"/>
      <c r="B8" s="210"/>
      <c r="C8" s="210"/>
      <c r="D8" s="15"/>
      <c r="E8" s="1"/>
      <c r="F8" s="1"/>
      <c r="G8" s="1"/>
      <c r="H8" s="1"/>
      <c r="I8" s="1"/>
    </row>
    <row r="9" spans="1:9" x14ac:dyDescent="0.2">
      <c r="A9" s="15"/>
      <c r="B9" s="36"/>
      <c r="C9" s="35"/>
      <c r="D9" s="17" t="s">
        <v>3</v>
      </c>
    </row>
    <row r="10" spans="1:9" ht="15.6" customHeight="1" x14ac:dyDescent="0.2">
      <c r="A10" s="212" t="s">
        <v>4</v>
      </c>
      <c r="B10" s="212" t="s">
        <v>2</v>
      </c>
      <c r="C10" s="212" t="s">
        <v>250</v>
      </c>
      <c r="D10" s="216" t="s">
        <v>281</v>
      </c>
    </row>
    <row r="11" spans="1:9" ht="26.45" customHeight="1" x14ac:dyDescent="0.2">
      <c r="A11" s="213"/>
      <c r="B11" s="213"/>
      <c r="C11" s="213"/>
      <c r="D11" s="216"/>
    </row>
    <row r="12" spans="1:9" x14ac:dyDescent="0.2">
      <c r="A12" s="29" t="s">
        <v>5</v>
      </c>
      <c r="B12" s="29" t="s">
        <v>6</v>
      </c>
      <c r="C12" s="30">
        <f>C13+C15+C21+C23</f>
        <v>4457000</v>
      </c>
      <c r="D12" s="30">
        <f>D13+D15+D21+D23</f>
        <v>4497000</v>
      </c>
    </row>
    <row r="13" spans="1:9" x14ac:dyDescent="0.2">
      <c r="A13" s="29" t="s">
        <v>7</v>
      </c>
      <c r="B13" s="29" t="s">
        <v>8</v>
      </c>
      <c r="C13" s="30">
        <f>C14</f>
        <v>410000</v>
      </c>
      <c r="D13" s="30">
        <f>D14</f>
        <v>450000</v>
      </c>
    </row>
    <row r="14" spans="1:9" ht="127.5" x14ac:dyDescent="0.2">
      <c r="A14" s="154" t="s">
        <v>9</v>
      </c>
      <c r="B14" s="22" t="s">
        <v>312</v>
      </c>
      <c r="C14" s="28">
        <v>410000</v>
      </c>
      <c r="D14" s="28">
        <v>450000</v>
      </c>
    </row>
    <row r="15" spans="1:9" x14ac:dyDescent="0.2">
      <c r="A15" s="29" t="s">
        <v>10</v>
      </c>
      <c r="B15" s="37" t="s">
        <v>11</v>
      </c>
      <c r="C15" s="30">
        <f>C16+C18</f>
        <v>3390000</v>
      </c>
      <c r="D15" s="30">
        <f>D16+D18</f>
        <v>3400000</v>
      </c>
    </row>
    <row r="16" spans="1:9" x14ac:dyDescent="0.2">
      <c r="A16" s="18" t="s">
        <v>279</v>
      </c>
      <c r="B16" s="163" t="s">
        <v>293</v>
      </c>
      <c r="C16" s="19">
        <f>C17</f>
        <v>1190000</v>
      </c>
      <c r="D16" s="19">
        <f>D17</f>
        <v>1200000</v>
      </c>
    </row>
    <row r="17" spans="1:4" ht="102" x14ac:dyDescent="0.2">
      <c r="A17" s="154" t="s">
        <v>12</v>
      </c>
      <c r="B17" s="38" t="s">
        <v>313</v>
      </c>
      <c r="C17" s="28">
        <v>1190000</v>
      </c>
      <c r="D17" s="28">
        <v>1200000</v>
      </c>
    </row>
    <row r="18" spans="1:4" x14ac:dyDescent="0.2">
      <c r="A18" s="37" t="s">
        <v>13</v>
      </c>
      <c r="B18" s="37" t="s">
        <v>14</v>
      </c>
      <c r="C18" s="30">
        <f>C19+C20</f>
        <v>2200000</v>
      </c>
      <c r="D18" s="30">
        <f>D19+D20</f>
        <v>2200000</v>
      </c>
    </row>
    <row r="19" spans="1:4" ht="56.45" customHeight="1" x14ac:dyDescent="0.2">
      <c r="A19" s="38" t="s">
        <v>15</v>
      </c>
      <c r="B19" s="154" t="s">
        <v>16</v>
      </c>
      <c r="C19" s="28">
        <v>1100000</v>
      </c>
      <c r="D19" s="28">
        <v>1100000</v>
      </c>
    </row>
    <row r="20" spans="1:4" ht="54.6" customHeight="1" x14ac:dyDescent="0.2">
      <c r="A20" s="38" t="s">
        <v>17</v>
      </c>
      <c r="B20" s="38" t="s">
        <v>18</v>
      </c>
      <c r="C20" s="39">
        <v>1100000</v>
      </c>
      <c r="D20" s="39">
        <v>1100000</v>
      </c>
    </row>
    <row r="21" spans="1:4" x14ac:dyDescent="0.2">
      <c r="A21" s="29" t="s">
        <v>88</v>
      </c>
      <c r="B21" s="29" t="s">
        <v>19</v>
      </c>
      <c r="C21" s="30">
        <f>C22</f>
        <v>7000</v>
      </c>
      <c r="D21" s="30">
        <f>D22</f>
        <v>7000</v>
      </c>
    </row>
    <row r="22" spans="1:4" ht="98.45" customHeight="1" x14ac:dyDescent="0.2">
      <c r="A22" s="26" t="s">
        <v>94</v>
      </c>
      <c r="B22" s="27" t="s">
        <v>93</v>
      </c>
      <c r="C22" s="28">
        <v>7000</v>
      </c>
      <c r="D22" s="28">
        <v>7000</v>
      </c>
    </row>
    <row r="23" spans="1:4" ht="38.25" x14ac:dyDescent="0.2">
      <c r="A23" s="29" t="s">
        <v>89</v>
      </c>
      <c r="B23" s="29" t="s">
        <v>20</v>
      </c>
      <c r="C23" s="30">
        <f>C24</f>
        <v>650000</v>
      </c>
      <c r="D23" s="30">
        <f>D24</f>
        <v>640000</v>
      </c>
    </row>
    <row r="24" spans="1:4" ht="102.6" customHeight="1" x14ac:dyDescent="0.2">
      <c r="A24" s="154" t="s">
        <v>21</v>
      </c>
      <c r="B24" s="154" t="s">
        <v>22</v>
      </c>
      <c r="C24" s="28">
        <v>650000</v>
      </c>
      <c r="D24" s="28">
        <v>640000</v>
      </c>
    </row>
    <row r="25" spans="1:4" x14ac:dyDescent="0.2">
      <c r="A25" s="29" t="s">
        <v>23</v>
      </c>
      <c r="B25" s="29" t="s">
        <v>24</v>
      </c>
      <c r="C25" s="30">
        <f>C26+C27</f>
        <v>2442171</v>
      </c>
      <c r="D25" s="30">
        <f>D26+D27</f>
        <v>425644</v>
      </c>
    </row>
    <row r="26" spans="1:4" ht="38.25" x14ac:dyDescent="0.2">
      <c r="A26" s="33" t="s">
        <v>87</v>
      </c>
      <c r="B26" s="38" t="s">
        <v>314</v>
      </c>
      <c r="C26" s="28">
        <v>2052000</v>
      </c>
      <c r="D26" s="28">
        <v>0</v>
      </c>
    </row>
    <row r="27" spans="1:4" ht="51" x14ac:dyDescent="0.2">
      <c r="A27" s="33" t="s">
        <v>86</v>
      </c>
      <c r="B27" s="38" t="s">
        <v>315</v>
      </c>
      <c r="C27" s="28">
        <v>390171</v>
      </c>
      <c r="D27" s="28">
        <v>425644</v>
      </c>
    </row>
    <row r="28" spans="1:4" x14ac:dyDescent="0.2">
      <c r="A28" s="214" t="s">
        <v>26</v>
      </c>
      <c r="B28" s="215"/>
      <c r="C28" s="30">
        <f>C25+C12</f>
        <v>6899171</v>
      </c>
      <c r="D28" s="30">
        <f>D25+D12</f>
        <v>4922644</v>
      </c>
    </row>
  </sheetData>
  <sheetProtection selectLockedCells="1" selectUnlockedCells="1"/>
  <mergeCells count="13">
    <mergeCell ref="A28:B28"/>
    <mergeCell ref="D10:D11"/>
    <mergeCell ref="A2:D2"/>
    <mergeCell ref="A3:D3"/>
    <mergeCell ref="A4:D4"/>
    <mergeCell ref="A5:D5"/>
    <mergeCell ref="A8:C8"/>
    <mergeCell ref="A6:D6"/>
    <mergeCell ref="A1:D1"/>
    <mergeCell ref="A7:D7"/>
    <mergeCell ref="A10:A11"/>
    <mergeCell ref="B10:B11"/>
    <mergeCell ref="C10:C11"/>
  </mergeCells>
  <pageMargins left="0.70866141732283472" right="0.70866141732283472" top="0.74803149606299213" bottom="0.74803149606299213" header="0.31496062992125984" footer="0.31496062992125984"/>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view="pageBreakPreview" zoomScaleNormal="75" zoomScaleSheetLayoutView="100" workbookViewId="0">
      <selection activeCell="C21" sqref="C21"/>
    </sheetView>
  </sheetViews>
  <sheetFormatPr defaultRowHeight="12.75" x14ac:dyDescent="0.2"/>
  <cols>
    <col min="1" max="1" width="8.42578125" customWidth="1"/>
    <col min="2" max="2" width="63.28515625" customWidth="1"/>
    <col min="3" max="3" width="17.140625" customWidth="1"/>
  </cols>
  <sheetData>
    <row r="1" spans="1:5" x14ac:dyDescent="0.2">
      <c r="A1" s="11"/>
      <c r="B1" s="11"/>
      <c r="C1" s="6"/>
    </row>
    <row r="2" spans="1:5" x14ac:dyDescent="0.2">
      <c r="A2" s="203" t="s">
        <v>74</v>
      </c>
      <c r="B2" s="203"/>
      <c r="C2" s="203"/>
    </row>
    <row r="3" spans="1:5" x14ac:dyDescent="0.2">
      <c r="A3" s="203" t="s">
        <v>78</v>
      </c>
      <c r="B3" s="203"/>
      <c r="C3" s="203"/>
    </row>
    <row r="4" spans="1:5" x14ac:dyDescent="0.2">
      <c r="A4" s="203" t="s">
        <v>0</v>
      </c>
      <c r="B4" s="203"/>
      <c r="C4" s="203"/>
    </row>
    <row r="5" spans="1:5" x14ac:dyDescent="0.2">
      <c r="A5" s="203" t="s">
        <v>316</v>
      </c>
      <c r="B5" s="203"/>
      <c r="C5" s="203"/>
    </row>
    <row r="6" spans="1:5" ht="17.45" customHeight="1" x14ac:dyDescent="0.2">
      <c r="A6" s="15"/>
      <c r="B6" s="203" t="s">
        <v>368</v>
      </c>
      <c r="C6" s="203"/>
      <c r="D6" s="139"/>
      <c r="E6" s="139"/>
    </row>
    <row r="7" spans="1:5" ht="58.5" customHeight="1" x14ac:dyDescent="0.2">
      <c r="A7" s="218" t="s">
        <v>295</v>
      </c>
      <c r="B7" s="218"/>
      <c r="C7" s="218"/>
    </row>
    <row r="8" spans="1:5" ht="18.600000000000001" customHeight="1" x14ac:dyDescent="0.2">
      <c r="A8" s="40"/>
      <c r="B8" s="40"/>
      <c r="C8" s="41" t="s">
        <v>3</v>
      </c>
    </row>
    <row r="9" spans="1:5" x14ac:dyDescent="0.2">
      <c r="A9" s="42" t="s">
        <v>27</v>
      </c>
      <c r="B9" s="42" t="s">
        <v>1</v>
      </c>
      <c r="C9" s="42" t="s">
        <v>250</v>
      </c>
    </row>
    <row r="10" spans="1:5" ht="13.15" customHeight="1" x14ac:dyDescent="0.2">
      <c r="A10" s="43" t="s">
        <v>28</v>
      </c>
      <c r="B10" s="43" t="s">
        <v>29</v>
      </c>
      <c r="C10" s="44">
        <f>SUM(C11:C16)</f>
        <v>7173606.5799999991</v>
      </c>
    </row>
    <row r="11" spans="1:5" ht="27" customHeight="1" x14ac:dyDescent="0.2">
      <c r="A11" s="12" t="s">
        <v>30</v>
      </c>
      <c r="B11" s="164" t="s">
        <v>296</v>
      </c>
      <c r="C11" s="45">
        <v>1334658.76</v>
      </c>
    </row>
    <row r="12" spans="1:5" ht="38.25" x14ac:dyDescent="0.2">
      <c r="A12" s="12" t="s">
        <v>82</v>
      </c>
      <c r="B12" s="81" t="s">
        <v>81</v>
      </c>
      <c r="C12" s="45">
        <v>20000</v>
      </c>
    </row>
    <row r="13" spans="1:5" ht="38.25" x14ac:dyDescent="0.2">
      <c r="A13" s="12" t="s">
        <v>31</v>
      </c>
      <c r="B13" s="164" t="s">
        <v>297</v>
      </c>
      <c r="C13" s="45">
        <v>4261687.5199999996</v>
      </c>
    </row>
    <row r="14" spans="1:5" ht="28.9" customHeight="1" x14ac:dyDescent="0.2">
      <c r="A14" s="12" t="s">
        <v>32</v>
      </c>
      <c r="B14" s="164" t="s">
        <v>298</v>
      </c>
      <c r="C14" s="45">
        <v>176347</v>
      </c>
    </row>
    <row r="15" spans="1:5" x14ac:dyDescent="0.2">
      <c r="A15" s="12" t="s">
        <v>33</v>
      </c>
      <c r="B15" s="164" t="s">
        <v>34</v>
      </c>
      <c r="C15" s="45">
        <v>20000</v>
      </c>
    </row>
    <row r="16" spans="1:5" x14ac:dyDescent="0.2">
      <c r="A16" s="12" t="s">
        <v>35</v>
      </c>
      <c r="B16" s="164" t="s">
        <v>36</v>
      </c>
      <c r="C16" s="45">
        <v>1360913.3</v>
      </c>
    </row>
    <row r="17" spans="1:3" x14ac:dyDescent="0.2">
      <c r="A17" s="43" t="s">
        <v>37</v>
      </c>
      <c r="B17" s="165" t="s">
        <v>38</v>
      </c>
      <c r="C17" s="44">
        <f>C18</f>
        <v>355756</v>
      </c>
    </row>
    <row r="18" spans="1:3" x14ac:dyDescent="0.2">
      <c r="A18" s="12" t="s">
        <v>39</v>
      </c>
      <c r="B18" s="164" t="s">
        <v>40</v>
      </c>
      <c r="C18" s="45">
        <v>355756</v>
      </c>
    </row>
    <row r="19" spans="1:3" x14ac:dyDescent="0.2">
      <c r="A19" s="43" t="s">
        <v>41</v>
      </c>
      <c r="B19" s="165" t="s">
        <v>42</v>
      </c>
      <c r="C19" s="44">
        <f>C20</f>
        <v>254000</v>
      </c>
    </row>
    <row r="20" spans="1:3" ht="25.5" x14ac:dyDescent="0.2">
      <c r="A20" s="12" t="s">
        <v>97</v>
      </c>
      <c r="B20" s="166" t="s">
        <v>98</v>
      </c>
      <c r="C20" s="45">
        <v>254000</v>
      </c>
    </row>
    <row r="21" spans="1:3" x14ac:dyDescent="0.2">
      <c r="A21" s="43" t="s">
        <v>43</v>
      </c>
      <c r="B21" s="167" t="s">
        <v>44</v>
      </c>
      <c r="C21" s="44">
        <f>C22+C23</f>
        <v>1395878</v>
      </c>
    </row>
    <row r="22" spans="1:3" x14ac:dyDescent="0.2">
      <c r="A22" s="12" t="s">
        <v>327</v>
      </c>
      <c r="B22" s="166" t="s">
        <v>328</v>
      </c>
      <c r="C22" s="45">
        <f>684515+652363</f>
        <v>1336878</v>
      </c>
    </row>
    <row r="23" spans="1:3" x14ac:dyDescent="0.2">
      <c r="A23" s="12" t="s">
        <v>222</v>
      </c>
      <c r="B23" s="166" t="s">
        <v>223</v>
      </c>
      <c r="C23" s="45">
        <v>59000</v>
      </c>
    </row>
    <row r="24" spans="1:3" x14ac:dyDescent="0.2">
      <c r="A24" s="43" t="s">
        <v>45</v>
      </c>
      <c r="B24" s="165" t="s">
        <v>46</v>
      </c>
      <c r="C24" s="44">
        <f>C25+C26+C27+C28</f>
        <v>88044286.170000002</v>
      </c>
    </row>
    <row r="25" spans="1:3" x14ac:dyDescent="0.2">
      <c r="A25" s="12" t="s">
        <v>47</v>
      </c>
      <c r="B25" s="164" t="s">
        <v>48</v>
      </c>
      <c r="C25" s="45">
        <v>78772788.989999995</v>
      </c>
    </row>
    <row r="26" spans="1:3" x14ac:dyDescent="0.2">
      <c r="A26" s="12" t="s">
        <v>49</v>
      </c>
      <c r="B26" s="164" t="s">
        <v>50</v>
      </c>
      <c r="C26" s="45">
        <v>7000</v>
      </c>
    </row>
    <row r="27" spans="1:3" x14ac:dyDescent="0.2">
      <c r="A27" s="12" t="s">
        <v>51</v>
      </c>
      <c r="B27" s="164" t="s">
        <v>52</v>
      </c>
      <c r="C27" s="45">
        <v>8651827.6999999993</v>
      </c>
    </row>
    <row r="28" spans="1:3" x14ac:dyDescent="0.2">
      <c r="A28" s="12" t="s">
        <v>53</v>
      </c>
      <c r="B28" s="164" t="s">
        <v>54</v>
      </c>
      <c r="C28" s="45">
        <v>612669.48</v>
      </c>
    </row>
    <row r="29" spans="1:3" x14ac:dyDescent="0.2">
      <c r="A29" s="43" t="s">
        <v>55</v>
      </c>
      <c r="B29" s="165" t="s">
        <v>56</v>
      </c>
      <c r="C29" s="44">
        <f>C30</f>
        <v>180000</v>
      </c>
    </row>
    <row r="30" spans="1:3" x14ac:dyDescent="0.2">
      <c r="A30" s="12" t="s">
        <v>57</v>
      </c>
      <c r="B30" s="164" t="s">
        <v>299</v>
      </c>
      <c r="C30" s="45">
        <v>180000</v>
      </c>
    </row>
    <row r="31" spans="1:3" x14ac:dyDescent="0.2">
      <c r="A31" s="43" t="s">
        <v>58</v>
      </c>
      <c r="B31" s="165" t="s">
        <v>59</v>
      </c>
      <c r="C31" s="44">
        <f>C32</f>
        <v>356200</v>
      </c>
    </row>
    <row r="32" spans="1:3" x14ac:dyDescent="0.2">
      <c r="A32" s="12" t="s">
        <v>60</v>
      </c>
      <c r="B32" s="164" t="s">
        <v>61</v>
      </c>
      <c r="C32" s="45">
        <v>356200</v>
      </c>
    </row>
    <row r="33" spans="1:3" x14ac:dyDescent="0.2">
      <c r="A33" s="43" t="s">
        <v>79</v>
      </c>
      <c r="B33" s="165" t="s">
        <v>80</v>
      </c>
      <c r="C33" s="44">
        <f>C34</f>
        <v>110000</v>
      </c>
    </row>
    <row r="34" spans="1:3" x14ac:dyDescent="0.2">
      <c r="A34" s="12" t="s">
        <v>91</v>
      </c>
      <c r="B34" s="164" t="s">
        <v>92</v>
      </c>
      <c r="C34" s="45">
        <v>110000</v>
      </c>
    </row>
    <row r="35" spans="1:3" x14ac:dyDescent="0.2">
      <c r="A35" s="43" t="s">
        <v>62</v>
      </c>
      <c r="B35" s="165" t="s">
        <v>63</v>
      </c>
      <c r="C35" s="44">
        <f>C36</f>
        <v>100000</v>
      </c>
    </row>
    <row r="36" spans="1:3" x14ac:dyDescent="0.2">
      <c r="A36" s="12" t="s">
        <v>64</v>
      </c>
      <c r="B36" s="12" t="s">
        <v>65</v>
      </c>
      <c r="C36" s="45">
        <v>100000</v>
      </c>
    </row>
    <row r="37" spans="1:3" x14ac:dyDescent="0.2">
      <c r="A37" s="217" t="s">
        <v>66</v>
      </c>
      <c r="B37" s="217"/>
      <c r="C37" s="44">
        <f>C10+C17+C19+C21+C24+C29+C31+C33+C35</f>
        <v>97969726.75</v>
      </c>
    </row>
  </sheetData>
  <sheetProtection selectLockedCells="1" selectUnlockedCells="1"/>
  <mergeCells count="7">
    <mergeCell ref="A37:B37"/>
    <mergeCell ref="A7:C7"/>
    <mergeCell ref="A4:C4"/>
    <mergeCell ref="A2:C2"/>
    <mergeCell ref="A3:C3"/>
    <mergeCell ref="A5:C5"/>
    <mergeCell ref="B6:C6"/>
  </mergeCells>
  <pageMargins left="0.70866141732283472" right="0.70866141732283472" top="0.74803149606299213" bottom="0.74803149606299213" header="0.31496062992125984" footer="0.31496062992125984"/>
  <pageSetup paperSize="9" firstPageNumber="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view="pageBreakPreview" zoomScaleNormal="75" zoomScaleSheetLayoutView="100" workbookViewId="0">
      <selection activeCell="A7" sqref="A7"/>
    </sheetView>
  </sheetViews>
  <sheetFormatPr defaultRowHeight="12.75" x14ac:dyDescent="0.2"/>
  <cols>
    <col min="1" max="1" width="8.42578125" customWidth="1"/>
    <col min="2" max="2" width="52.7109375" customWidth="1"/>
    <col min="3" max="3" width="13.85546875" customWidth="1"/>
    <col min="4" max="4" width="13.28515625" customWidth="1"/>
  </cols>
  <sheetData>
    <row r="1" spans="1:4" x14ac:dyDescent="0.2">
      <c r="A1" s="211"/>
      <c r="B1" s="211"/>
      <c r="C1" s="211"/>
      <c r="D1" s="211"/>
    </row>
    <row r="2" spans="1:4" x14ac:dyDescent="0.2">
      <c r="A2" s="203" t="s">
        <v>75</v>
      </c>
      <c r="B2" s="203"/>
      <c r="C2" s="203"/>
      <c r="D2" s="203"/>
    </row>
    <row r="3" spans="1:4" x14ac:dyDescent="0.2">
      <c r="A3" s="203" t="s">
        <v>78</v>
      </c>
      <c r="B3" s="203"/>
      <c r="C3" s="203"/>
      <c r="D3" s="203"/>
    </row>
    <row r="4" spans="1:4" x14ac:dyDescent="0.2">
      <c r="A4" s="203" t="s">
        <v>0</v>
      </c>
      <c r="B4" s="203"/>
      <c r="C4" s="203"/>
      <c r="D4" s="203"/>
    </row>
    <row r="5" spans="1:4" x14ac:dyDescent="0.2">
      <c r="A5" s="203" t="s">
        <v>317</v>
      </c>
      <c r="B5" s="203"/>
      <c r="C5" s="203"/>
      <c r="D5" s="203"/>
    </row>
    <row r="6" spans="1:4" ht="13.9" customHeight="1" x14ac:dyDescent="0.2">
      <c r="A6" s="203" t="s">
        <v>368</v>
      </c>
      <c r="B6" s="203"/>
      <c r="C6" s="203"/>
      <c r="D6" s="203"/>
    </row>
    <row r="7" spans="1:4" ht="13.9" customHeight="1" x14ac:dyDescent="0.2">
      <c r="A7" s="171"/>
      <c r="B7" s="171"/>
      <c r="C7" s="171"/>
      <c r="D7" s="171"/>
    </row>
    <row r="8" spans="1:4" ht="13.9" customHeight="1" x14ac:dyDescent="0.2">
      <c r="A8" s="171"/>
      <c r="B8" s="171"/>
      <c r="C8" s="171"/>
      <c r="D8" s="171"/>
    </row>
    <row r="9" spans="1:4" ht="58.5" customHeight="1" x14ac:dyDescent="0.2">
      <c r="A9" s="219" t="s">
        <v>300</v>
      </c>
      <c r="B9" s="219"/>
      <c r="C9" s="219"/>
      <c r="D9" s="219"/>
    </row>
    <row r="10" spans="1:4" ht="18.600000000000001" customHeight="1" x14ac:dyDescent="0.2">
      <c r="A10" s="47"/>
      <c r="B10" s="47"/>
      <c r="C10" s="35"/>
      <c r="D10" s="48" t="s">
        <v>3</v>
      </c>
    </row>
    <row r="11" spans="1:4" ht="29.45" customHeight="1" x14ac:dyDescent="0.2">
      <c r="A11" s="42" t="s">
        <v>27</v>
      </c>
      <c r="B11" s="42" t="s">
        <v>1</v>
      </c>
      <c r="C11" s="42" t="s">
        <v>281</v>
      </c>
      <c r="D11" s="42" t="s">
        <v>301</v>
      </c>
    </row>
    <row r="12" spans="1:4" x14ac:dyDescent="0.2">
      <c r="A12" s="43" t="s">
        <v>28</v>
      </c>
      <c r="B12" s="43" t="s">
        <v>29</v>
      </c>
      <c r="C12" s="44">
        <f>SUM(C13:C16)</f>
        <v>5290653</v>
      </c>
      <c r="D12" s="44">
        <f>SUM(D13:D16)</f>
        <v>4152150</v>
      </c>
    </row>
    <row r="13" spans="1:4" ht="29.45" customHeight="1" x14ac:dyDescent="0.2">
      <c r="A13" s="12" t="s">
        <v>30</v>
      </c>
      <c r="B13" s="164" t="s">
        <v>296</v>
      </c>
      <c r="C13" s="45">
        <v>1290000</v>
      </c>
      <c r="D13" s="45">
        <v>1290000</v>
      </c>
    </row>
    <row r="14" spans="1:4" ht="38.25" x14ac:dyDescent="0.2">
      <c r="A14" s="12" t="s">
        <v>31</v>
      </c>
      <c r="B14" s="164" t="s">
        <v>297</v>
      </c>
      <c r="C14" s="45">
        <v>3705653</v>
      </c>
      <c r="D14" s="45">
        <v>2842150</v>
      </c>
    </row>
    <row r="15" spans="1:4" x14ac:dyDescent="0.2">
      <c r="A15" s="12" t="s">
        <v>33</v>
      </c>
      <c r="B15" s="12" t="s">
        <v>34</v>
      </c>
      <c r="C15" s="45">
        <v>20000</v>
      </c>
      <c r="D15" s="45">
        <v>20000</v>
      </c>
    </row>
    <row r="16" spans="1:4" x14ac:dyDescent="0.2">
      <c r="A16" s="12" t="s">
        <v>35</v>
      </c>
      <c r="B16" s="12" t="s">
        <v>36</v>
      </c>
      <c r="C16" s="45">
        <v>275000</v>
      </c>
      <c r="D16" s="45">
        <v>0</v>
      </c>
    </row>
    <row r="17" spans="1:4" x14ac:dyDescent="0.2">
      <c r="A17" s="43" t="s">
        <v>37</v>
      </c>
      <c r="B17" s="43" t="s">
        <v>38</v>
      </c>
      <c r="C17" s="44">
        <f>C18</f>
        <v>390171</v>
      </c>
      <c r="D17" s="44">
        <f>D18</f>
        <v>425644</v>
      </c>
    </row>
    <row r="18" spans="1:4" x14ac:dyDescent="0.2">
      <c r="A18" s="12" t="s">
        <v>39</v>
      </c>
      <c r="B18" s="12" t="s">
        <v>40</v>
      </c>
      <c r="C18" s="131">
        <v>390171</v>
      </c>
      <c r="D18" s="131">
        <v>425644</v>
      </c>
    </row>
    <row r="19" spans="1:4" ht="25.5" x14ac:dyDescent="0.2">
      <c r="A19" s="43" t="s">
        <v>41</v>
      </c>
      <c r="B19" s="141" t="s">
        <v>42</v>
      </c>
      <c r="C19" s="132">
        <f>C20</f>
        <v>110000</v>
      </c>
      <c r="D19" s="132">
        <f>D20</f>
        <v>0</v>
      </c>
    </row>
    <row r="20" spans="1:4" ht="25.5" x14ac:dyDescent="0.2">
      <c r="A20" s="12" t="s">
        <v>97</v>
      </c>
      <c r="B20" s="142" t="s">
        <v>98</v>
      </c>
      <c r="C20" s="143">
        <v>110000</v>
      </c>
      <c r="D20" s="143">
        <v>0</v>
      </c>
    </row>
    <row r="21" spans="1:4" x14ac:dyDescent="0.2">
      <c r="A21" s="43" t="s">
        <v>45</v>
      </c>
      <c r="B21" s="43" t="s">
        <v>46</v>
      </c>
      <c r="C21" s="44">
        <f>C22+C23+C24</f>
        <v>825622</v>
      </c>
      <c r="D21" s="44">
        <f>D22+D23+D24</f>
        <v>0</v>
      </c>
    </row>
    <row r="22" spans="1:4" x14ac:dyDescent="0.2">
      <c r="A22" s="12" t="s">
        <v>47</v>
      </c>
      <c r="B22" s="12" t="s">
        <v>48</v>
      </c>
      <c r="C22" s="45">
        <v>98750</v>
      </c>
      <c r="D22" s="45">
        <v>0</v>
      </c>
    </row>
    <row r="23" spans="1:4" x14ac:dyDescent="0.2">
      <c r="A23" s="12" t="s">
        <v>51</v>
      </c>
      <c r="B23" s="12" t="s">
        <v>52</v>
      </c>
      <c r="C23" s="45">
        <v>350000</v>
      </c>
      <c r="D23" s="45">
        <v>0</v>
      </c>
    </row>
    <row r="24" spans="1:4" ht="25.5" x14ac:dyDescent="0.2">
      <c r="A24" s="12" t="s">
        <v>53</v>
      </c>
      <c r="B24" s="12" t="s">
        <v>54</v>
      </c>
      <c r="C24" s="45">
        <v>376872</v>
      </c>
      <c r="D24" s="45">
        <v>0</v>
      </c>
    </row>
    <row r="25" spans="1:4" x14ac:dyDescent="0.2">
      <c r="A25" s="43" t="s">
        <v>79</v>
      </c>
      <c r="B25" s="43" t="s">
        <v>80</v>
      </c>
      <c r="C25" s="44">
        <f>C26</f>
        <v>120000</v>
      </c>
      <c r="D25" s="44">
        <f>D26</f>
        <v>120000</v>
      </c>
    </row>
    <row r="26" spans="1:4" x14ac:dyDescent="0.2">
      <c r="A26" s="130" t="s">
        <v>91</v>
      </c>
      <c r="B26" s="130" t="s">
        <v>92</v>
      </c>
      <c r="C26" s="131">
        <v>120000</v>
      </c>
      <c r="D26" s="131">
        <v>120000</v>
      </c>
    </row>
    <row r="27" spans="1:4" x14ac:dyDescent="0.2">
      <c r="A27" s="206" t="s">
        <v>77</v>
      </c>
      <c r="B27" s="207"/>
      <c r="C27" s="132">
        <f>C12+C17+C19+C21+C25</f>
        <v>6736446</v>
      </c>
      <c r="D27" s="132">
        <f>D12+D17+D19+D21+D25</f>
        <v>4697794</v>
      </c>
    </row>
    <row r="28" spans="1:4" x14ac:dyDescent="0.2">
      <c r="A28" s="206" t="s">
        <v>267</v>
      </c>
      <c r="B28" s="207"/>
      <c r="C28" s="133">
        <v>162725</v>
      </c>
      <c r="D28" s="133">
        <v>224850</v>
      </c>
    </row>
    <row r="29" spans="1:4" x14ac:dyDescent="0.2">
      <c r="A29" s="206" t="s">
        <v>268</v>
      </c>
      <c r="B29" s="207"/>
      <c r="C29" s="133">
        <f>C27+C28</f>
        <v>6899171</v>
      </c>
      <c r="D29" s="133">
        <f>D27+D28</f>
        <v>4922644</v>
      </c>
    </row>
  </sheetData>
  <sheetProtection selectLockedCells="1" selectUnlockedCells="1"/>
  <mergeCells count="10">
    <mergeCell ref="A29:B29"/>
    <mergeCell ref="A9:D9"/>
    <mergeCell ref="A27:B27"/>
    <mergeCell ref="A28:B28"/>
    <mergeCell ref="A1:D1"/>
    <mergeCell ref="A2:D2"/>
    <mergeCell ref="A3:D3"/>
    <mergeCell ref="A4:D4"/>
    <mergeCell ref="A5:D5"/>
    <mergeCell ref="A6:D6"/>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2"/>
  <sheetViews>
    <sheetView tabSelected="1" view="pageBreakPreview" topLeftCell="A88" zoomScaleNormal="75" zoomScaleSheetLayoutView="100" workbookViewId="0">
      <selection activeCell="F38" sqref="F38"/>
    </sheetView>
  </sheetViews>
  <sheetFormatPr defaultColWidth="8.7109375" defaultRowHeight="15.75" x14ac:dyDescent="0.25"/>
  <cols>
    <col min="1" max="1" width="46.140625" style="4" customWidth="1"/>
    <col min="2" max="2" width="6.7109375" style="4" customWidth="1"/>
    <col min="3" max="3" width="6.140625" style="4" customWidth="1"/>
    <col min="4" max="4" width="14.140625" style="4" customWidth="1"/>
    <col min="5" max="5" width="7.28515625" style="4" customWidth="1"/>
    <col min="6" max="6" width="14.85546875" style="4" customWidth="1"/>
    <col min="7" max="7" width="8.7109375" style="4"/>
    <col min="8" max="8" width="12.85546875" style="4" customWidth="1"/>
    <col min="9" max="16384" width="8.7109375" style="4"/>
  </cols>
  <sheetData>
    <row r="1" spans="1:6" customFormat="1" ht="12.75" x14ac:dyDescent="0.2">
      <c r="A1" s="211"/>
      <c r="B1" s="211"/>
      <c r="C1" s="211"/>
      <c r="D1" s="211"/>
      <c r="E1" s="211"/>
      <c r="F1" s="211"/>
    </row>
    <row r="2" spans="1:6" customFormat="1" ht="12.75" x14ac:dyDescent="0.2">
      <c r="A2" s="203" t="s">
        <v>270</v>
      </c>
      <c r="B2" s="203"/>
      <c r="C2" s="203"/>
      <c r="D2" s="203"/>
      <c r="E2" s="203"/>
      <c r="F2" s="203"/>
    </row>
    <row r="3" spans="1:6" customFormat="1" ht="12.75" x14ac:dyDescent="0.2">
      <c r="A3" s="203" t="s">
        <v>78</v>
      </c>
      <c r="B3" s="203"/>
      <c r="C3" s="203"/>
      <c r="D3" s="203"/>
      <c r="E3" s="203"/>
      <c r="F3" s="203"/>
    </row>
    <row r="4" spans="1:6" customFormat="1" ht="12.75" x14ac:dyDescent="0.2">
      <c r="A4" s="203" t="s">
        <v>0</v>
      </c>
      <c r="B4" s="203"/>
      <c r="C4" s="203"/>
      <c r="D4" s="203"/>
      <c r="E4" s="203"/>
      <c r="F4" s="203"/>
    </row>
    <row r="5" spans="1:6" customFormat="1" ht="12.75" x14ac:dyDescent="0.2">
      <c r="A5" s="203" t="s">
        <v>318</v>
      </c>
      <c r="B5" s="203"/>
      <c r="C5" s="203"/>
      <c r="D5" s="203"/>
      <c r="E5" s="203"/>
      <c r="F5" s="203"/>
    </row>
    <row r="6" spans="1:6" customFormat="1" ht="12.75" x14ac:dyDescent="0.2">
      <c r="A6" s="203" t="s">
        <v>368</v>
      </c>
      <c r="B6" s="203"/>
      <c r="C6" s="203"/>
      <c r="D6" s="203"/>
      <c r="E6" s="203"/>
      <c r="F6" s="203"/>
    </row>
    <row r="7" spans="1:6" ht="16.899999999999999" customHeight="1" x14ac:dyDescent="0.25">
      <c r="A7" s="203"/>
      <c r="B7" s="203"/>
      <c r="C7" s="140"/>
      <c r="D7" s="203"/>
      <c r="E7" s="203"/>
      <c r="F7" s="203"/>
    </row>
    <row r="8" spans="1:6" ht="55.15" customHeight="1" x14ac:dyDescent="0.25">
      <c r="A8" s="218" t="s">
        <v>302</v>
      </c>
      <c r="B8" s="218"/>
      <c r="C8" s="218"/>
      <c r="D8" s="218"/>
      <c r="E8" s="218"/>
      <c r="F8" s="218"/>
    </row>
    <row r="9" spans="1:6" x14ac:dyDescent="0.25">
      <c r="A9" s="5"/>
      <c r="B9" s="11"/>
      <c r="C9" s="11"/>
      <c r="D9" s="11"/>
      <c r="E9" s="11"/>
      <c r="F9" s="5" t="s">
        <v>3</v>
      </c>
    </row>
    <row r="10" spans="1:6" x14ac:dyDescent="0.25">
      <c r="A10" s="195" t="s">
        <v>1</v>
      </c>
      <c r="B10" s="42" t="s">
        <v>100</v>
      </c>
      <c r="C10" s="42" t="s">
        <v>101</v>
      </c>
      <c r="D10" s="42" t="s">
        <v>102</v>
      </c>
      <c r="E10" s="49" t="s">
        <v>103</v>
      </c>
      <c r="F10" s="50" t="s">
        <v>250</v>
      </c>
    </row>
    <row r="11" spans="1:6" x14ac:dyDescent="0.25">
      <c r="A11" s="51" t="s">
        <v>29</v>
      </c>
      <c r="B11" s="52" t="s">
        <v>104</v>
      </c>
      <c r="C11" s="52"/>
      <c r="D11" s="52"/>
      <c r="E11" s="52"/>
      <c r="F11" s="53">
        <f>F12+F27+F33+F40+F49+F54</f>
        <v>7173606.5799999991</v>
      </c>
    </row>
    <row r="12" spans="1:6" ht="44.45" customHeight="1" x14ac:dyDescent="0.25">
      <c r="A12" s="134" t="s">
        <v>296</v>
      </c>
      <c r="B12" s="52"/>
      <c r="C12" s="52" t="s">
        <v>109</v>
      </c>
      <c r="D12" s="52"/>
      <c r="E12" s="52"/>
      <c r="F12" s="53">
        <f>F13+F22</f>
        <v>1334658.76</v>
      </c>
    </row>
    <row r="13" spans="1:6" ht="25.5" x14ac:dyDescent="0.25">
      <c r="A13" s="51" t="s">
        <v>105</v>
      </c>
      <c r="B13" s="52"/>
      <c r="C13" s="52"/>
      <c r="D13" s="52" t="s">
        <v>106</v>
      </c>
      <c r="E13" s="52"/>
      <c r="F13" s="53">
        <f>F14</f>
        <v>1304060</v>
      </c>
    </row>
    <row r="14" spans="1:6" ht="25.5" x14ac:dyDescent="0.25">
      <c r="A14" s="46" t="s">
        <v>107</v>
      </c>
      <c r="B14" s="54"/>
      <c r="C14" s="54"/>
      <c r="D14" s="54" t="s">
        <v>108</v>
      </c>
      <c r="E14" s="54"/>
      <c r="F14" s="55">
        <f>F15+F19</f>
        <v>1304060</v>
      </c>
    </row>
    <row r="15" spans="1:6" ht="25.5" x14ac:dyDescent="0.25">
      <c r="A15" s="46" t="s">
        <v>110</v>
      </c>
      <c r="B15" s="54"/>
      <c r="C15" s="54"/>
      <c r="D15" s="54" t="s">
        <v>111</v>
      </c>
      <c r="E15" s="56"/>
      <c r="F15" s="55">
        <f>F16+F17+F18</f>
        <v>1265000</v>
      </c>
    </row>
    <row r="16" spans="1:6" ht="25.5" x14ac:dyDescent="0.25">
      <c r="A16" s="46" t="s">
        <v>112</v>
      </c>
      <c r="B16" s="54"/>
      <c r="C16" s="54"/>
      <c r="D16" s="54"/>
      <c r="E16" s="54" t="s">
        <v>113</v>
      </c>
      <c r="F16" s="55">
        <v>970200</v>
      </c>
    </row>
    <row r="17" spans="1:6" ht="51" x14ac:dyDescent="0.25">
      <c r="A17" s="46" t="s">
        <v>114</v>
      </c>
      <c r="B17" s="54"/>
      <c r="C17" s="54"/>
      <c r="D17" s="54"/>
      <c r="E17" s="54" t="s">
        <v>115</v>
      </c>
      <c r="F17" s="55">
        <v>294533.78000000003</v>
      </c>
    </row>
    <row r="18" spans="1:6" x14ac:dyDescent="0.25">
      <c r="A18" s="46" t="s">
        <v>129</v>
      </c>
      <c r="B18" s="54"/>
      <c r="C18" s="54"/>
      <c r="D18" s="54"/>
      <c r="E18" s="54" t="s">
        <v>130</v>
      </c>
      <c r="F18" s="55">
        <v>266.22000000000003</v>
      </c>
    </row>
    <row r="19" spans="1:6" ht="25.5" x14ac:dyDescent="0.25">
      <c r="A19" s="46" t="s">
        <v>359</v>
      </c>
      <c r="B19" s="54"/>
      <c r="C19" s="54"/>
      <c r="D19" s="54" t="s">
        <v>360</v>
      </c>
      <c r="E19" s="54"/>
      <c r="F19" s="55">
        <f>F20+F21</f>
        <v>39060</v>
      </c>
    </row>
    <row r="20" spans="1:6" ht="25.5" x14ac:dyDescent="0.25">
      <c r="A20" s="46" t="s">
        <v>112</v>
      </c>
      <c r="B20" s="54"/>
      <c r="C20" s="54"/>
      <c r="D20" s="54"/>
      <c r="E20" s="54" t="s">
        <v>113</v>
      </c>
      <c r="F20" s="55">
        <v>30000</v>
      </c>
    </row>
    <row r="21" spans="1:6" ht="51" x14ac:dyDescent="0.25">
      <c r="A21" s="46" t="s">
        <v>114</v>
      </c>
      <c r="B21" s="54"/>
      <c r="C21" s="54"/>
      <c r="D21" s="54"/>
      <c r="E21" s="54" t="s">
        <v>115</v>
      </c>
      <c r="F21" s="55">
        <v>9060</v>
      </c>
    </row>
    <row r="22" spans="1:6" ht="38.25" x14ac:dyDescent="0.25">
      <c r="A22" s="72" t="s">
        <v>218</v>
      </c>
      <c r="B22" s="58"/>
      <c r="C22" s="71"/>
      <c r="D22" s="71" t="s">
        <v>145</v>
      </c>
      <c r="E22" s="71"/>
      <c r="F22" s="73">
        <f>F23</f>
        <v>30598.76</v>
      </c>
    </row>
    <row r="23" spans="1:6" ht="25.5" x14ac:dyDescent="0.25">
      <c r="A23" s="64" t="s">
        <v>146</v>
      </c>
      <c r="B23" s="74"/>
      <c r="C23" s="71"/>
      <c r="D23" s="58" t="s">
        <v>147</v>
      </c>
      <c r="E23" s="71"/>
      <c r="F23" s="73">
        <f>F24</f>
        <v>30598.76</v>
      </c>
    </row>
    <row r="24" spans="1:6" ht="38.25" x14ac:dyDescent="0.25">
      <c r="A24" s="193" t="s">
        <v>361</v>
      </c>
      <c r="B24" s="74"/>
      <c r="C24" s="71"/>
      <c r="D24" s="58" t="s">
        <v>362</v>
      </c>
      <c r="E24" s="71"/>
      <c r="F24" s="73">
        <f>F25+F26</f>
        <v>30598.76</v>
      </c>
    </row>
    <row r="25" spans="1:6" ht="25.5" x14ac:dyDescent="0.25">
      <c r="A25" s="46" t="s">
        <v>112</v>
      </c>
      <c r="B25" s="74"/>
      <c r="C25" s="71"/>
      <c r="D25" s="58"/>
      <c r="E25" s="58" t="s">
        <v>113</v>
      </c>
      <c r="F25" s="59">
        <v>23501.35</v>
      </c>
    </row>
    <row r="26" spans="1:6" ht="51" x14ac:dyDescent="0.25">
      <c r="A26" s="46" t="s">
        <v>114</v>
      </c>
      <c r="B26" s="74"/>
      <c r="C26" s="71"/>
      <c r="D26" s="58"/>
      <c r="E26" s="58" t="s">
        <v>115</v>
      </c>
      <c r="F26" s="59">
        <v>7097.41</v>
      </c>
    </row>
    <row r="27" spans="1:6" ht="51" x14ac:dyDescent="0.25">
      <c r="A27" s="68" t="s">
        <v>81</v>
      </c>
      <c r="B27" s="54"/>
      <c r="C27" s="52" t="s">
        <v>116</v>
      </c>
      <c r="D27" s="54"/>
      <c r="E27" s="54"/>
      <c r="F27" s="53">
        <f>F28</f>
        <v>20000</v>
      </c>
    </row>
    <row r="28" spans="1:6" ht="25.5" x14ac:dyDescent="0.25">
      <c r="A28" s="51" t="s">
        <v>105</v>
      </c>
      <c r="B28" s="52"/>
      <c r="C28" s="52"/>
      <c r="D28" s="52" t="s">
        <v>106</v>
      </c>
      <c r="E28" s="52"/>
      <c r="F28" s="53">
        <f>F29</f>
        <v>20000</v>
      </c>
    </row>
    <row r="29" spans="1:6" ht="45.6" customHeight="1" x14ac:dyDescent="0.25">
      <c r="A29" s="46" t="s">
        <v>107</v>
      </c>
      <c r="B29" s="54"/>
      <c r="C29" s="54"/>
      <c r="D29" s="54" t="s">
        <v>108</v>
      </c>
      <c r="E29" s="54"/>
      <c r="F29" s="55">
        <f>F30</f>
        <v>20000</v>
      </c>
    </row>
    <row r="30" spans="1:6" ht="38.25" x14ac:dyDescent="0.25">
      <c r="A30" s="46" t="s">
        <v>117</v>
      </c>
      <c r="B30" s="54"/>
      <c r="C30" s="54"/>
      <c r="D30" s="54" t="s">
        <v>118</v>
      </c>
      <c r="E30" s="54"/>
      <c r="F30" s="55">
        <f>F31+F32</f>
        <v>20000</v>
      </c>
    </row>
    <row r="31" spans="1:6" ht="51" x14ac:dyDescent="0.25">
      <c r="A31" s="46" t="s">
        <v>119</v>
      </c>
      <c r="B31" s="54"/>
      <c r="C31" s="54"/>
      <c r="D31" s="54"/>
      <c r="E31" s="54" t="s">
        <v>120</v>
      </c>
      <c r="F31" s="55">
        <v>19989.84</v>
      </c>
    </row>
    <row r="32" spans="1:6" x14ac:dyDescent="0.25">
      <c r="A32" s="46" t="s">
        <v>129</v>
      </c>
      <c r="B32" s="54"/>
      <c r="C32" s="54"/>
      <c r="D32" s="54"/>
      <c r="E32" s="54" t="s">
        <v>130</v>
      </c>
      <c r="F32" s="55">
        <v>10.16</v>
      </c>
    </row>
    <row r="33" spans="1:6" ht="51" x14ac:dyDescent="0.25">
      <c r="A33" s="134" t="s">
        <v>297</v>
      </c>
      <c r="B33" s="52"/>
      <c r="C33" s="52" t="s">
        <v>121</v>
      </c>
      <c r="D33" s="52"/>
      <c r="E33" s="52"/>
      <c r="F33" s="53">
        <f>F34</f>
        <v>4261687.5199999996</v>
      </c>
    </row>
    <row r="34" spans="1:6" ht="25.5" x14ac:dyDescent="0.25">
      <c r="A34" s="51" t="s">
        <v>105</v>
      </c>
      <c r="B34" s="52"/>
      <c r="C34" s="52"/>
      <c r="D34" s="52" t="s">
        <v>106</v>
      </c>
      <c r="E34" s="52"/>
      <c r="F34" s="53">
        <f>F35</f>
        <v>4261687.5199999996</v>
      </c>
    </row>
    <row r="35" spans="1:6" ht="25.5" x14ac:dyDescent="0.25">
      <c r="A35" s="46" t="s">
        <v>107</v>
      </c>
      <c r="B35" s="54"/>
      <c r="C35" s="54"/>
      <c r="D35" s="54" t="s">
        <v>108</v>
      </c>
      <c r="E35" s="54"/>
      <c r="F35" s="55">
        <f>F36</f>
        <v>4261687.5199999996</v>
      </c>
    </row>
    <row r="36" spans="1:6" ht="25.5" x14ac:dyDescent="0.25">
      <c r="A36" s="46" t="s">
        <v>122</v>
      </c>
      <c r="B36" s="52"/>
      <c r="C36" s="54"/>
      <c r="D36" s="54" t="s">
        <v>123</v>
      </c>
      <c r="E36" s="56"/>
      <c r="F36" s="55">
        <f>F37+F38+F39</f>
        <v>4261687.5199999996</v>
      </c>
    </row>
    <row r="37" spans="1:6" ht="38.25" x14ac:dyDescent="0.25">
      <c r="A37" s="46" t="s">
        <v>124</v>
      </c>
      <c r="B37" s="54"/>
      <c r="C37" s="54"/>
      <c r="D37" s="57"/>
      <c r="E37" s="54">
        <v>121</v>
      </c>
      <c r="F37" s="55">
        <v>3275845.36</v>
      </c>
    </row>
    <row r="38" spans="1:6" ht="51" x14ac:dyDescent="0.25">
      <c r="A38" s="46" t="s">
        <v>114</v>
      </c>
      <c r="B38" s="54"/>
      <c r="C38" s="54"/>
      <c r="D38" s="57"/>
      <c r="E38" s="54" t="s">
        <v>115</v>
      </c>
      <c r="F38" s="55">
        <v>984803.08</v>
      </c>
    </row>
    <row r="39" spans="1:6" x14ac:dyDescent="0.25">
      <c r="A39" s="46" t="s">
        <v>129</v>
      </c>
      <c r="B39" s="54"/>
      <c r="C39" s="54"/>
      <c r="D39" s="54"/>
      <c r="E39" s="54" t="s">
        <v>130</v>
      </c>
      <c r="F39" s="55">
        <v>1039.08</v>
      </c>
    </row>
    <row r="40" spans="1:6" ht="38.25" x14ac:dyDescent="0.25">
      <c r="A40" s="168" t="s">
        <v>298</v>
      </c>
      <c r="B40" s="79"/>
      <c r="C40" s="79" t="s">
        <v>131</v>
      </c>
      <c r="D40" s="65"/>
      <c r="E40" s="79"/>
      <c r="F40" s="80">
        <f>F41</f>
        <v>176347</v>
      </c>
    </row>
    <row r="41" spans="1:6" ht="25.5" x14ac:dyDescent="0.25">
      <c r="A41" s="51" t="s">
        <v>105</v>
      </c>
      <c r="B41" s="52"/>
      <c r="C41" s="52"/>
      <c r="D41" s="52" t="s">
        <v>106</v>
      </c>
      <c r="E41" s="52"/>
      <c r="F41" s="53">
        <f>F42</f>
        <v>176347</v>
      </c>
    </row>
    <row r="42" spans="1:6" ht="25.5" x14ac:dyDescent="0.25">
      <c r="A42" s="90" t="s">
        <v>107</v>
      </c>
      <c r="B42" s="69"/>
      <c r="C42" s="69"/>
      <c r="D42" s="92" t="s">
        <v>108</v>
      </c>
      <c r="E42" s="69"/>
      <c r="F42" s="70">
        <f>F43+F45+F47</f>
        <v>176347</v>
      </c>
    </row>
    <row r="43" spans="1:6" ht="38.25" x14ac:dyDescent="0.25">
      <c r="A43" s="46" t="s">
        <v>132</v>
      </c>
      <c r="B43" s="54"/>
      <c r="C43" s="54"/>
      <c r="D43" s="54" t="s">
        <v>133</v>
      </c>
      <c r="E43" s="56"/>
      <c r="F43" s="55">
        <f>F44</f>
        <v>130082</v>
      </c>
    </row>
    <row r="44" spans="1:6" x14ac:dyDescent="0.25">
      <c r="A44" s="46" t="s">
        <v>134</v>
      </c>
      <c r="B44" s="52"/>
      <c r="C44" s="52"/>
      <c r="D44" s="54"/>
      <c r="E44" s="54" t="s">
        <v>135</v>
      </c>
      <c r="F44" s="55">
        <v>130082</v>
      </c>
    </row>
    <row r="45" spans="1:6" ht="38.25" x14ac:dyDescent="0.25">
      <c r="A45" s="46" t="s">
        <v>136</v>
      </c>
      <c r="B45" s="52"/>
      <c r="C45" s="52"/>
      <c r="D45" s="54" t="s">
        <v>137</v>
      </c>
      <c r="E45" s="56"/>
      <c r="F45" s="55">
        <f>F46</f>
        <v>40000</v>
      </c>
    </row>
    <row r="46" spans="1:6" x14ac:dyDescent="0.25">
      <c r="A46" s="46" t="s">
        <v>134</v>
      </c>
      <c r="B46" s="52"/>
      <c r="C46" s="52"/>
      <c r="D46" s="54"/>
      <c r="E46" s="54" t="s">
        <v>135</v>
      </c>
      <c r="F46" s="55">
        <v>40000</v>
      </c>
    </row>
    <row r="47" spans="1:6" ht="43.15" customHeight="1" x14ac:dyDescent="0.25">
      <c r="A47" s="46" t="s">
        <v>286</v>
      </c>
      <c r="B47" s="52"/>
      <c r="C47" s="52"/>
      <c r="D47" s="54" t="s">
        <v>287</v>
      </c>
      <c r="E47" s="56"/>
      <c r="F47" s="55">
        <f>F48</f>
        <v>6265</v>
      </c>
    </row>
    <row r="48" spans="1:6" x14ac:dyDescent="0.25">
      <c r="A48" s="46" t="s">
        <v>134</v>
      </c>
      <c r="B48" s="52"/>
      <c r="C48" s="52"/>
      <c r="D48" s="54"/>
      <c r="E48" s="54" t="s">
        <v>135</v>
      </c>
      <c r="F48" s="55">
        <v>6265</v>
      </c>
    </row>
    <row r="49" spans="1:6" x14ac:dyDescent="0.25">
      <c r="A49" s="51" t="s">
        <v>34</v>
      </c>
      <c r="B49" s="52"/>
      <c r="C49" s="52" t="s">
        <v>138</v>
      </c>
      <c r="D49" s="54"/>
      <c r="E49" s="54"/>
      <c r="F49" s="53">
        <f>F52</f>
        <v>20000</v>
      </c>
    </row>
    <row r="50" spans="1:6" ht="25.5" x14ac:dyDescent="0.25">
      <c r="A50" s="51" t="s">
        <v>105</v>
      </c>
      <c r="B50" s="52"/>
      <c r="C50" s="52"/>
      <c r="D50" s="52" t="s">
        <v>106</v>
      </c>
      <c r="E50" s="52"/>
      <c r="F50" s="53">
        <f>F51</f>
        <v>20000</v>
      </c>
    </row>
    <row r="51" spans="1:6" ht="51" x14ac:dyDescent="0.25">
      <c r="A51" s="51" t="s">
        <v>217</v>
      </c>
      <c r="B51" s="52"/>
      <c r="C51" s="52"/>
      <c r="D51" s="71" t="s">
        <v>139</v>
      </c>
      <c r="E51" s="54"/>
      <c r="F51" s="55">
        <f>F52</f>
        <v>20000</v>
      </c>
    </row>
    <row r="52" spans="1:6" x14ac:dyDescent="0.25">
      <c r="A52" s="46" t="s">
        <v>140</v>
      </c>
      <c r="B52" s="52"/>
      <c r="C52" s="52"/>
      <c r="D52" s="54" t="s">
        <v>141</v>
      </c>
      <c r="E52" s="54"/>
      <c r="F52" s="55">
        <f>F53</f>
        <v>20000</v>
      </c>
    </row>
    <row r="53" spans="1:6" x14ac:dyDescent="0.25">
      <c r="A53" s="46" t="s">
        <v>142</v>
      </c>
      <c r="B53" s="52"/>
      <c r="C53" s="52"/>
      <c r="D53" s="54"/>
      <c r="E53" s="54" t="s">
        <v>143</v>
      </c>
      <c r="F53" s="55">
        <v>20000</v>
      </c>
    </row>
    <row r="54" spans="1:6" x14ac:dyDescent="0.25">
      <c r="A54" s="51" t="s">
        <v>144</v>
      </c>
      <c r="B54" s="54"/>
      <c r="C54" s="52">
        <v>13</v>
      </c>
      <c r="D54" s="54"/>
      <c r="E54" s="52"/>
      <c r="F54" s="53">
        <f>F55+F63</f>
        <v>1360913.3</v>
      </c>
    </row>
    <row r="55" spans="1:6" ht="38.25" x14ac:dyDescent="0.25">
      <c r="A55" s="72" t="s">
        <v>218</v>
      </c>
      <c r="B55" s="58"/>
      <c r="C55" s="71"/>
      <c r="D55" s="71" t="s">
        <v>145</v>
      </c>
      <c r="E55" s="71"/>
      <c r="F55" s="73">
        <f>F56</f>
        <v>941130</v>
      </c>
    </row>
    <row r="56" spans="1:6" ht="25.5" x14ac:dyDescent="0.25">
      <c r="A56" s="64" t="s">
        <v>146</v>
      </c>
      <c r="B56" s="74"/>
      <c r="C56" s="71"/>
      <c r="D56" s="58" t="s">
        <v>147</v>
      </c>
      <c r="E56" s="71"/>
      <c r="F56" s="73">
        <f>F57</f>
        <v>941130</v>
      </c>
    </row>
    <row r="57" spans="1:6" x14ac:dyDescent="0.25">
      <c r="A57" s="64" t="s">
        <v>148</v>
      </c>
      <c r="B57" s="74"/>
      <c r="C57" s="71"/>
      <c r="D57" s="58" t="s">
        <v>149</v>
      </c>
      <c r="E57" s="71"/>
      <c r="F57" s="73">
        <f>F58+F59+F60+F61+F62</f>
        <v>941130</v>
      </c>
    </row>
    <row r="58" spans="1:6" ht="38.25" x14ac:dyDescent="0.25">
      <c r="A58" s="64" t="s">
        <v>125</v>
      </c>
      <c r="B58" s="65"/>
      <c r="C58" s="65"/>
      <c r="D58" s="66"/>
      <c r="E58" s="65" t="s">
        <v>126</v>
      </c>
      <c r="F58" s="67">
        <v>3100</v>
      </c>
    </row>
    <row r="59" spans="1:6" ht="25.5" x14ac:dyDescent="0.25">
      <c r="A59" s="64" t="s">
        <v>150</v>
      </c>
      <c r="B59" s="74"/>
      <c r="C59" s="71"/>
      <c r="D59" s="58"/>
      <c r="E59" s="58" t="s">
        <v>151</v>
      </c>
      <c r="F59" s="155">
        <v>186880</v>
      </c>
    </row>
    <row r="60" spans="1:6" x14ac:dyDescent="0.25">
      <c r="A60" s="46" t="s">
        <v>152</v>
      </c>
      <c r="B60" s="54"/>
      <c r="C60" s="54"/>
      <c r="D60" s="54"/>
      <c r="E60" s="54" t="s">
        <v>153</v>
      </c>
      <c r="F60" s="55">
        <v>725950</v>
      </c>
    </row>
    <row r="61" spans="1:6" x14ac:dyDescent="0.25">
      <c r="A61" s="46" t="s">
        <v>128</v>
      </c>
      <c r="B61" s="54"/>
      <c r="C61" s="54"/>
      <c r="D61" s="57"/>
      <c r="E61" s="58">
        <v>852</v>
      </c>
      <c r="F61" s="59">
        <v>5000</v>
      </c>
    </row>
    <row r="62" spans="1:6" x14ac:dyDescent="0.25">
      <c r="A62" s="60" t="s">
        <v>129</v>
      </c>
      <c r="B62" s="58"/>
      <c r="C62" s="58"/>
      <c r="D62" s="61"/>
      <c r="E62" s="62" t="s">
        <v>130</v>
      </c>
      <c r="F62" s="63">
        <v>20200</v>
      </c>
    </row>
    <row r="63" spans="1:6" ht="51" x14ac:dyDescent="0.25">
      <c r="A63" s="72" t="s">
        <v>156</v>
      </c>
      <c r="B63" s="54"/>
      <c r="C63" s="54"/>
      <c r="D63" s="71" t="s">
        <v>157</v>
      </c>
      <c r="E63" s="54"/>
      <c r="F63" s="53">
        <f>F64</f>
        <v>419783.3</v>
      </c>
    </row>
    <row r="64" spans="1:6" ht="25.5" x14ac:dyDescent="0.25">
      <c r="A64" s="64" t="s">
        <v>158</v>
      </c>
      <c r="B64" s="54"/>
      <c r="C64" s="54"/>
      <c r="D64" s="54" t="s">
        <v>159</v>
      </c>
      <c r="E64" s="54"/>
      <c r="F64" s="55">
        <f>F65</f>
        <v>419783.3</v>
      </c>
    </row>
    <row r="65" spans="1:6" ht="38.25" x14ac:dyDescent="0.25">
      <c r="A65" s="64" t="s">
        <v>172</v>
      </c>
      <c r="B65" s="75"/>
      <c r="C65" s="54"/>
      <c r="D65" s="54" t="s">
        <v>160</v>
      </c>
      <c r="E65" s="54"/>
      <c r="F65" s="55">
        <f>SUM(F66:F67)</f>
        <v>419783.3</v>
      </c>
    </row>
    <row r="66" spans="1:6" x14ac:dyDescent="0.25">
      <c r="A66" s="46" t="s">
        <v>127</v>
      </c>
      <c r="B66" s="75"/>
      <c r="C66" s="54"/>
      <c r="D66" s="54"/>
      <c r="E66" s="54" t="s">
        <v>153</v>
      </c>
      <c r="F66" s="55">
        <v>288700</v>
      </c>
    </row>
    <row r="67" spans="1:6" x14ac:dyDescent="0.25">
      <c r="A67" s="46" t="s">
        <v>128</v>
      </c>
      <c r="B67" s="75"/>
      <c r="C67" s="54"/>
      <c r="D67" s="54"/>
      <c r="E67" s="54" t="s">
        <v>365</v>
      </c>
      <c r="F67" s="55">
        <v>131083.29999999999</v>
      </c>
    </row>
    <row r="68" spans="1:6" x14ac:dyDescent="0.25">
      <c r="A68" s="51" t="s">
        <v>38</v>
      </c>
      <c r="B68" s="52" t="s">
        <v>109</v>
      </c>
      <c r="C68" s="54"/>
      <c r="D68" s="54"/>
      <c r="E68" s="52"/>
      <c r="F68" s="53">
        <f>F69</f>
        <v>355756</v>
      </c>
    </row>
    <row r="69" spans="1:6" x14ac:dyDescent="0.25">
      <c r="A69" s="51" t="s">
        <v>40</v>
      </c>
      <c r="B69" s="54"/>
      <c r="C69" s="52" t="s">
        <v>116</v>
      </c>
      <c r="D69" s="52"/>
      <c r="E69" s="52"/>
      <c r="F69" s="53">
        <f>F73+F74</f>
        <v>355756</v>
      </c>
    </row>
    <row r="70" spans="1:6" ht="25.5" x14ac:dyDescent="0.25">
      <c r="A70" s="51" t="s">
        <v>105</v>
      </c>
      <c r="B70" s="54"/>
      <c r="C70" s="52"/>
      <c r="D70" s="52" t="s">
        <v>106</v>
      </c>
      <c r="E70" s="52"/>
      <c r="F70" s="53">
        <f>F71</f>
        <v>355756</v>
      </c>
    </row>
    <row r="71" spans="1:6" ht="25.5" x14ac:dyDescent="0.25">
      <c r="A71" s="46" t="s">
        <v>107</v>
      </c>
      <c r="B71" s="54"/>
      <c r="C71" s="54"/>
      <c r="D71" s="54" t="s">
        <v>108</v>
      </c>
      <c r="E71" s="52"/>
      <c r="F71" s="55">
        <f>F72</f>
        <v>355756</v>
      </c>
    </row>
    <row r="72" spans="1:6" ht="38.25" x14ac:dyDescent="0.25">
      <c r="A72" s="46" t="s">
        <v>269</v>
      </c>
      <c r="B72" s="54"/>
      <c r="C72" s="54"/>
      <c r="D72" s="54" t="s">
        <v>161</v>
      </c>
      <c r="E72" s="54"/>
      <c r="F72" s="55">
        <f>F73+F74</f>
        <v>355756</v>
      </c>
    </row>
    <row r="73" spans="1:6" ht="38.25" x14ac:dyDescent="0.25">
      <c r="A73" s="46" t="s">
        <v>124</v>
      </c>
      <c r="B73" s="54"/>
      <c r="C73" s="54"/>
      <c r="D73" s="54"/>
      <c r="E73" s="54" t="s">
        <v>113</v>
      </c>
      <c r="F73" s="55">
        <v>274165.90000000002</v>
      </c>
    </row>
    <row r="74" spans="1:6" ht="51" x14ac:dyDescent="0.25">
      <c r="A74" s="46" t="s">
        <v>114</v>
      </c>
      <c r="B74" s="54"/>
      <c r="C74" s="54"/>
      <c r="D74" s="54"/>
      <c r="E74" s="54" t="s">
        <v>115</v>
      </c>
      <c r="F74" s="55">
        <v>81590.100000000006</v>
      </c>
    </row>
    <row r="75" spans="1:6" ht="25.5" x14ac:dyDescent="0.25">
      <c r="A75" s="51" t="s">
        <v>42</v>
      </c>
      <c r="B75" s="52" t="s">
        <v>116</v>
      </c>
      <c r="C75" s="52"/>
      <c r="D75" s="52"/>
      <c r="E75" s="52"/>
      <c r="F75" s="53">
        <f>F76</f>
        <v>254000</v>
      </c>
    </row>
    <row r="76" spans="1:6" ht="38.25" x14ac:dyDescent="0.25">
      <c r="A76" s="51" t="s">
        <v>98</v>
      </c>
      <c r="B76" s="54"/>
      <c r="C76" s="52" t="s">
        <v>162</v>
      </c>
      <c r="D76" s="52"/>
      <c r="E76" s="52"/>
      <c r="F76" s="53">
        <f>F77</f>
        <v>254000</v>
      </c>
    </row>
    <row r="77" spans="1:6" ht="76.5" x14ac:dyDescent="0.25">
      <c r="A77" s="72" t="s">
        <v>163</v>
      </c>
      <c r="B77" s="58"/>
      <c r="C77" s="71"/>
      <c r="D77" s="71" t="s">
        <v>164</v>
      </c>
      <c r="E77" s="71"/>
      <c r="F77" s="73">
        <f>F78</f>
        <v>254000</v>
      </c>
    </row>
    <row r="78" spans="1:6" ht="38.25" x14ac:dyDescent="0.25">
      <c r="A78" s="60" t="s">
        <v>260</v>
      </c>
      <c r="B78" s="58"/>
      <c r="C78" s="71"/>
      <c r="D78" s="58" t="s">
        <v>165</v>
      </c>
      <c r="E78" s="58"/>
      <c r="F78" s="59">
        <f>F79+F81</f>
        <v>254000</v>
      </c>
    </row>
    <row r="79" spans="1:6" x14ac:dyDescent="0.25">
      <c r="A79" s="60" t="s">
        <v>166</v>
      </c>
      <c r="B79" s="58"/>
      <c r="C79" s="71"/>
      <c r="D79" s="58" t="s">
        <v>167</v>
      </c>
      <c r="E79" s="58"/>
      <c r="F79" s="59">
        <f>F80</f>
        <v>231000</v>
      </c>
    </row>
    <row r="80" spans="1:6" x14ac:dyDescent="0.25">
      <c r="A80" s="46" t="s">
        <v>152</v>
      </c>
      <c r="B80" s="54"/>
      <c r="C80" s="52"/>
      <c r="D80" s="52"/>
      <c r="E80" s="54" t="s">
        <v>153</v>
      </c>
      <c r="F80" s="55">
        <v>231000</v>
      </c>
    </row>
    <row r="81" spans="1:6" ht="25.5" x14ac:dyDescent="0.25">
      <c r="A81" s="60" t="s">
        <v>168</v>
      </c>
      <c r="B81" s="76"/>
      <c r="C81" s="76"/>
      <c r="D81" s="58" t="s">
        <v>169</v>
      </c>
      <c r="E81" s="58"/>
      <c r="F81" s="59">
        <f>F82</f>
        <v>23000</v>
      </c>
    </row>
    <row r="82" spans="1:6" x14ac:dyDescent="0.25">
      <c r="A82" s="46" t="s">
        <v>152</v>
      </c>
      <c r="B82" s="77"/>
      <c r="C82" s="77"/>
      <c r="D82" s="54"/>
      <c r="E82" s="54" t="s">
        <v>153</v>
      </c>
      <c r="F82" s="55">
        <v>23000</v>
      </c>
    </row>
    <row r="83" spans="1:6" x14ac:dyDescent="0.25">
      <c r="A83" s="51" t="s">
        <v>170</v>
      </c>
      <c r="B83" s="71" t="s">
        <v>121</v>
      </c>
      <c r="C83" s="71"/>
      <c r="D83" s="54"/>
      <c r="E83" s="52"/>
      <c r="F83" s="53">
        <f>F84+F88</f>
        <v>1395878</v>
      </c>
    </row>
    <row r="84" spans="1:6" x14ac:dyDescent="0.25">
      <c r="A84" s="174" t="s">
        <v>328</v>
      </c>
      <c r="B84" s="79"/>
      <c r="C84" s="79" t="s">
        <v>329</v>
      </c>
      <c r="D84" s="74"/>
      <c r="E84" s="71"/>
      <c r="F84" s="73">
        <f>F85</f>
        <v>1336878</v>
      </c>
    </row>
    <row r="85" spans="1:6" ht="25.5" x14ac:dyDescent="0.25">
      <c r="A85" s="175" t="s">
        <v>330</v>
      </c>
      <c r="B85" s="79"/>
      <c r="C85" s="79"/>
      <c r="D85" s="176" t="s">
        <v>331</v>
      </c>
      <c r="E85" s="79"/>
      <c r="F85" s="177">
        <f>F86</f>
        <v>1336878</v>
      </c>
    </row>
    <row r="86" spans="1:6" ht="25.5" x14ac:dyDescent="0.25">
      <c r="A86" s="178" t="s">
        <v>332</v>
      </c>
      <c r="B86" s="179"/>
      <c r="C86" s="180"/>
      <c r="D86" s="180" t="s">
        <v>333</v>
      </c>
      <c r="E86" s="179"/>
      <c r="F86" s="181">
        <f>F87</f>
        <v>1336878</v>
      </c>
    </row>
    <row r="87" spans="1:6" x14ac:dyDescent="0.25">
      <c r="A87" s="46" t="s">
        <v>152</v>
      </c>
      <c r="B87" s="182"/>
      <c r="C87" s="183"/>
      <c r="D87" s="183"/>
      <c r="E87" s="183" t="s">
        <v>153</v>
      </c>
      <c r="F87" s="184">
        <f>684515+652363</f>
        <v>1336878</v>
      </c>
    </row>
    <row r="88" spans="1:6" x14ac:dyDescent="0.25">
      <c r="A88" s="134" t="s">
        <v>223</v>
      </c>
      <c r="B88" s="82"/>
      <c r="C88" s="82" t="s">
        <v>224</v>
      </c>
      <c r="D88" s="83"/>
      <c r="E88" s="83"/>
      <c r="F88" s="135">
        <f>F89</f>
        <v>59000</v>
      </c>
    </row>
    <row r="89" spans="1:6" ht="51" x14ac:dyDescent="0.25">
      <c r="A89" s="134" t="s">
        <v>276</v>
      </c>
      <c r="B89" s="82"/>
      <c r="C89" s="82"/>
      <c r="D89" s="82" t="s">
        <v>274</v>
      </c>
      <c r="E89" s="82"/>
      <c r="F89" s="135">
        <f>F90</f>
        <v>59000</v>
      </c>
    </row>
    <row r="90" spans="1:6" ht="38.25" x14ac:dyDescent="0.25">
      <c r="A90" s="81" t="s">
        <v>275</v>
      </c>
      <c r="B90" s="82"/>
      <c r="C90" s="82"/>
      <c r="D90" s="83" t="s">
        <v>273</v>
      </c>
      <c r="E90" s="83"/>
      <c r="F90" s="84">
        <f>F91</f>
        <v>59000</v>
      </c>
    </row>
    <row r="91" spans="1:6" ht="25.5" x14ac:dyDescent="0.25">
      <c r="A91" s="81" t="s">
        <v>226</v>
      </c>
      <c r="B91" s="82"/>
      <c r="C91" s="83"/>
      <c r="D91" s="83" t="s">
        <v>225</v>
      </c>
      <c r="E91" s="83"/>
      <c r="F91" s="84">
        <f>F92</f>
        <v>59000</v>
      </c>
    </row>
    <row r="92" spans="1:6" x14ac:dyDescent="0.25">
      <c r="A92" s="46" t="s">
        <v>152</v>
      </c>
      <c r="B92" s="82"/>
      <c r="C92" s="83"/>
      <c r="D92" s="83"/>
      <c r="E92" s="83" t="s">
        <v>153</v>
      </c>
      <c r="F92" s="84">
        <v>59000</v>
      </c>
    </row>
    <row r="93" spans="1:6" x14ac:dyDescent="0.25">
      <c r="A93" s="51" t="s">
        <v>46</v>
      </c>
      <c r="B93" s="71" t="s">
        <v>171</v>
      </c>
      <c r="C93" s="71"/>
      <c r="D93" s="52"/>
      <c r="E93" s="52"/>
      <c r="F93" s="53">
        <f>F94+F110+F115+F136</f>
        <v>88044286.170000002</v>
      </c>
    </row>
    <row r="94" spans="1:6" x14ac:dyDescent="0.25">
      <c r="A94" s="72" t="s">
        <v>48</v>
      </c>
      <c r="B94" s="71"/>
      <c r="C94" s="71" t="s">
        <v>104</v>
      </c>
      <c r="D94" s="71"/>
      <c r="E94" s="71"/>
      <c r="F94" s="73">
        <f>F95+F100</f>
        <v>78772788.989999995</v>
      </c>
    </row>
    <row r="95" spans="1:6" ht="51" x14ac:dyDescent="0.25">
      <c r="A95" s="78" t="s">
        <v>156</v>
      </c>
      <c r="B95" s="79"/>
      <c r="C95" s="79"/>
      <c r="D95" s="79" t="s">
        <v>157</v>
      </c>
      <c r="E95" s="65"/>
      <c r="F95" s="85">
        <f>F97</f>
        <v>759590.99</v>
      </c>
    </row>
    <row r="96" spans="1:6" ht="38.25" x14ac:dyDescent="0.25">
      <c r="A96" s="86" t="s">
        <v>172</v>
      </c>
      <c r="B96" s="87"/>
      <c r="C96" s="87"/>
      <c r="D96" s="88" t="s">
        <v>159</v>
      </c>
      <c r="E96" s="62"/>
      <c r="F96" s="63">
        <f>F97</f>
        <v>759590.99</v>
      </c>
    </row>
    <row r="97" spans="1:6" ht="38.25" x14ac:dyDescent="0.25">
      <c r="A97" s="64" t="s">
        <v>172</v>
      </c>
      <c r="B97" s="79"/>
      <c r="C97" s="79"/>
      <c r="D97" s="89" t="s">
        <v>160</v>
      </c>
      <c r="E97" s="65"/>
      <c r="F97" s="67">
        <f>F98+F99</f>
        <v>759590.99</v>
      </c>
    </row>
    <row r="98" spans="1:6" x14ac:dyDescent="0.25">
      <c r="A98" s="90" t="s">
        <v>127</v>
      </c>
      <c r="B98" s="79"/>
      <c r="C98" s="79"/>
      <c r="D98" s="89"/>
      <c r="E98" s="65" t="s">
        <v>153</v>
      </c>
      <c r="F98" s="67">
        <v>162590.99</v>
      </c>
    </row>
    <row r="99" spans="1:6" x14ac:dyDescent="0.25">
      <c r="A99" s="91" t="s">
        <v>154</v>
      </c>
      <c r="B99" s="79"/>
      <c r="C99" s="79"/>
      <c r="D99" s="89"/>
      <c r="E99" s="65" t="s">
        <v>155</v>
      </c>
      <c r="F99" s="67">
        <v>597000</v>
      </c>
    </row>
    <row r="100" spans="1:6" ht="38.25" x14ac:dyDescent="0.25">
      <c r="A100" s="78" t="s">
        <v>173</v>
      </c>
      <c r="B100" s="79"/>
      <c r="C100" s="79"/>
      <c r="D100" s="79" t="s">
        <v>174</v>
      </c>
      <c r="E100" s="65"/>
      <c r="F100" s="80">
        <f>F101</f>
        <v>78013198</v>
      </c>
    </row>
    <row r="101" spans="1:6" ht="38.25" x14ac:dyDescent="0.25">
      <c r="A101" s="64" t="s">
        <v>259</v>
      </c>
      <c r="B101" s="79"/>
      <c r="C101" s="79"/>
      <c r="D101" s="89" t="s">
        <v>175</v>
      </c>
      <c r="E101" s="65"/>
      <c r="F101" s="67">
        <f>F104+F106+F102+F108</f>
        <v>78013198</v>
      </c>
    </row>
    <row r="102" spans="1:6" ht="63.75" x14ac:dyDescent="0.25">
      <c r="A102" s="64" t="s">
        <v>334</v>
      </c>
      <c r="B102" s="79"/>
      <c r="C102" s="79"/>
      <c r="D102" s="89" t="s">
        <v>176</v>
      </c>
      <c r="E102" s="65"/>
      <c r="F102" s="67">
        <f>F103</f>
        <v>160000</v>
      </c>
    </row>
    <row r="103" spans="1:6" ht="38.25" x14ac:dyDescent="0.25">
      <c r="A103" s="64" t="s">
        <v>353</v>
      </c>
      <c r="B103" s="79"/>
      <c r="C103" s="79"/>
      <c r="D103" s="89"/>
      <c r="E103" s="65" t="s">
        <v>354</v>
      </c>
      <c r="F103" s="67">
        <v>160000</v>
      </c>
    </row>
    <row r="104" spans="1:6" ht="102" x14ac:dyDescent="0.25">
      <c r="A104" s="64" t="s">
        <v>335</v>
      </c>
      <c r="B104" s="79"/>
      <c r="C104" s="79"/>
      <c r="D104" s="89" t="s">
        <v>336</v>
      </c>
      <c r="E104" s="65"/>
      <c r="F104" s="67">
        <f>F105</f>
        <v>74732198</v>
      </c>
    </row>
    <row r="105" spans="1:6" ht="38.25" x14ac:dyDescent="0.25">
      <c r="A105" s="64" t="s">
        <v>353</v>
      </c>
      <c r="B105" s="79"/>
      <c r="C105" s="79"/>
      <c r="D105" s="89"/>
      <c r="E105" s="65" t="s">
        <v>354</v>
      </c>
      <c r="F105" s="67">
        <v>74732198</v>
      </c>
    </row>
    <row r="106" spans="1:6" ht="76.5" x14ac:dyDescent="0.25">
      <c r="A106" s="64" t="s">
        <v>337</v>
      </c>
      <c r="B106" s="79"/>
      <c r="C106" s="79"/>
      <c r="D106" s="89" t="s">
        <v>338</v>
      </c>
      <c r="E106" s="65"/>
      <c r="F106" s="67">
        <f>F107</f>
        <v>2964000</v>
      </c>
    </row>
    <row r="107" spans="1:6" ht="38.25" x14ac:dyDescent="0.25">
      <c r="A107" s="64" t="s">
        <v>353</v>
      </c>
      <c r="B107" s="79"/>
      <c r="C107" s="79"/>
      <c r="D107" s="89"/>
      <c r="E107" s="65" t="s">
        <v>354</v>
      </c>
      <c r="F107" s="67">
        <v>2964000</v>
      </c>
    </row>
    <row r="108" spans="1:6" ht="51" x14ac:dyDescent="0.25">
      <c r="A108" s="64" t="s">
        <v>278</v>
      </c>
      <c r="B108" s="79"/>
      <c r="C108" s="79"/>
      <c r="D108" s="89" t="s">
        <v>251</v>
      </c>
      <c r="E108" s="65"/>
      <c r="F108" s="67">
        <f>F109</f>
        <v>157000</v>
      </c>
    </row>
    <row r="109" spans="1:6" ht="38.25" x14ac:dyDescent="0.25">
      <c r="A109" s="64" t="s">
        <v>353</v>
      </c>
      <c r="B109" s="79"/>
      <c r="C109" s="79"/>
      <c r="D109" s="89"/>
      <c r="E109" s="65" t="s">
        <v>354</v>
      </c>
      <c r="F109" s="67">
        <v>157000</v>
      </c>
    </row>
    <row r="110" spans="1:6" x14ac:dyDescent="0.25">
      <c r="A110" s="68" t="s">
        <v>50</v>
      </c>
      <c r="B110" s="92"/>
      <c r="C110" s="69" t="s">
        <v>109</v>
      </c>
      <c r="D110" s="92"/>
      <c r="E110" s="92"/>
      <c r="F110" s="70">
        <f>F111</f>
        <v>7000</v>
      </c>
    </row>
    <row r="111" spans="1:6" ht="51" x14ac:dyDescent="0.25">
      <c r="A111" s="78" t="s">
        <v>156</v>
      </c>
      <c r="B111" s="79"/>
      <c r="C111" s="79"/>
      <c r="D111" s="79" t="s">
        <v>157</v>
      </c>
      <c r="E111" s="92"/>
      <c r="F111" s="70">
        <f>F112</f>
        <v>7000</v>
      </c>
    </row>
    <row r="112" spans="1:6" ht="38.25" x14ac:dyDescent="0.25">
      <c r="A112" s="86" t="s">
        <v>172</v>
      </c>
      <c r="B112" s="87"/>
      <c r="C112" s="87"/>
      <c r="D112" s="88" t="s">
        <v>159</v>
      </c>
      <c r="E112" s="92"/>
      <c r="F112" s="70">
        <f>F113</f>
        <v>7000</v>
      </c>
    </row>
    <row r="113" spans="1:6" ht="38.25" x14ac:dyDescent="0.25">
      <c r="A113" s="64" t="s">
        <v>172</v>
      </c>
      <c r="B113" s="54"/>
      <c r="C113" s="52"/>
      <c r="D113" s="93" t="s">
        <v>160</v>
      </c>
      <c r="E113" s="54"/>
      <c r="F113" s="55">
        <f>F114</f>
        <v>7000</v>
      </c>
    </row>
    <row r="114" spans="1:6" x14ac:dyDescent="0.25">
      <c r="A114" s="90" t="s">
        <v>127</v>
      </c>
      <c r="B114" s="54"/>
      <c r="C114" s="52"/>
      <c r="D114" s="54"/>
      <c r="E114" s="54" t="s">
        <v>153</v>
      </c>
      <c r="F114" s="55">
        <v>7000</v>
      </c>
    </row>
    <row r="115" spans="1:6" x14ac:dyDescent="0.25">
      <c r="A115" s="51" t="s">
        <v>52</v>
      </c>
      <c r="B115" s="52"/>
      <c r="C115" s="52" t="s">
        <v>116</v>
      </c>
      <c r="D115" s="54"/>
      <c r="E115" s="52"/>
      <c r="F115" s="53">
        <f>F116+F132</f>
        <v>8651827.6999999993</v>
      </c>
    </row>
    <row r="116" spans="1:6" ht="38.25" x14ac:dyDescent="0.25">
      <c r="A116" s="72" t="s">
        <v>177</v>
      </c>
      <c r="B116" s="71"/>
      <c r="C116" s="71"/>
      <c r="D116" s="71" t="s">
        <v>339</v>
      </c>
      <c r="E116" s="71"/>
      <c r="F116" s="73">
        <f>F117</f>
        <v>6464327.7000000002</v>
      </c>
    </row>
    <row r="117" spans="1:6" x14ac:dyDescent="0.25">
      <c r="A117" s="64" t="s">
        <v>261</v>
      </c>
      <c r="B117" s="79"/>
      <c r="C117" s="79"/>
      <c r="D117" s="89" t="s">
        <v>179</v>
      </c>
      <c r="E117" s="79"/>
      <c r="F117" s="67">
        <f>F118+F121+F123+F128+F130+F126</f>
        <v>6464327.7000000002</v>
      </c>
    </row>
    <row r="118" spans="1:6" x14ac:dyDescent="0.25">
      <c r="A118" s="64" t="s">
        <v>180</v>
      </c>
      <c r="B118" s="79"/>
      <c r="C118" s="79"/>
      <c r="D118" s="89" t="s">
        <v>181</v>
      </c>
      <c r="E118" s="79"/>
      <c r="F118" s="67">
        <f>F119+F120</f>
        <v>1078111</v>
      </c>
    </row>
    <row r="119" spans="1:6" x14ac:dyDescent="0.25">
      <c r="A119" s="64" t="s">
        <v>127</v>
      </c>
      <c r="B119" s="94"/>
      <c r="C119" s="89"/>
      <c r="D119" s="89"/>
      <c r="E119" s="65" t="s">
        <v>155</v>
      </c>
      <c r="F119" s="67">
        <v>470213</v>
      </c>
    </row>
    <row r="120" spans="1:6" x14ac:dyDescent="0.25">
      <c r="A120" s="91" t="s">
        <v>154</v>
      </c>
      <c r="B120" s="185"/>
      <c r="C120" s="186"/>
      <c r="D120" s="186"/>
      <c r="E120" s="62" t="s">
        <v>153</v>
      </c>
      <c r="F120" s="63">
        <v>607898</v>
      </c>
    </row>
    <row r="121" spans="1:6" x14ac:dyDescent="0.25">
      <c r="A121" s="64" t="s">
        <v>182</v>
      </c>
      <c r="B121" s="65"/>
      <c r="C121" s="65"/>
      <c r="D121" s="65" t="s">
        <v>183</v>
      </c>
      <c r="E121" s="65"/>
      <c r="F121" s="67">
        <f>F122</f>
        <v>260000</v>
      </c>
    </row>
    <row r="122" spans="1:6" x14ac:dyDescent="0.25">
      <c r="A122" s="90" t="s">
        <v>152</v>
      </c>
      <c r="B122" s="95"/>
      <c r="C122" s="96"/>
      <c r="D122" s="96"/>
      <c r="E122" s="92" t="s">
        <v>153</v>
      </c>
      <c r="F122" s="97">
        <v>260000</v>
      </c>
    </row>
    <row r="123" spans="1:6" x14ac:dyDescent="0.25">
      <c r="A123" s="90" t="s">
        <v>184</v>
      </c>
      <c r="B123" s="95"/>
      <c r="C123" s="96"/>
      <c r="D123" s="92" t="s">
        <v>185</v>
      </c>
      <c r="E123" s="92"/>
      <c r="F123" s="97">
        <f>F124+F125</f>
        <v>3236216.7</v>
      </c>
    </row>
    <row r="124" spans="1:6" x14ac:dyDescent="0.25">
      <c r="A124" s="46" t="s">
        <v>127</v>
      </c>
      <c r="B124" s="98"/>
      <c r="C124" s="98"/>
      <c r="D124" s="98"/>
      <c r="E124" s="54" t="s">
        <v>153</v>
      </c>
      <c r="F124" s="55">
        <v>3186216.7</v>
      </c>
    </row>
    <row r="125" spans="1:6" x14ac:dyDescent="0.25">
      <c r="A125" s="60" t="s">
        <v>129</v>
      </c>
      <c r="B125" s="98"/>
      <c r="C125" s="98"/>
      <c r="D125" s="98"/>
      <c r="E125" s="54" t="s">
        <v>130</v>
      </c>
      <c r="F125" s="55">
        <v>50000</v>
      </c>
    </row>
    <row r="126" spans="1:6" ht="34.9" customHeight="1" x14ac:dyDescent="0.25">
      <c r="A126" s="90" t="s">
        <v>363</v>
      </c>
      <c r="B126" s="194"/>
      <c r="C126" s="194"/>
      <c r="D126" s="92" t="s">
        <v>364</v>
      </c>
      <c r="E126" s="92"/>
      <c r="F126" s="97">
        <f>F127</f>
        <v>890000</v>
      </c>
    </row>
    <row r="127" spans="1:6" x14ac:dyDescent="0.25">
      <c r="A127" s="46" t="s">
        <v>127</v>
      </c>
      <c r="B127" s="194"/>
      <c r="C127" s="194"/>
      <c r="D127" s="194"/>
      <c r="E127" s="92" t="s">
        <v>153</v>
      </c>
      <c r="F127" s="97">
        <v>890000</v>
      </c>
    </row>
    <row r="128" spans="1:6" ht="51" x14ac:dyDescent="0.25">
      <c r="A128" s="90" t="s">
        <v>348</v>
      </c>
      <c r="B128" s="95"/>
      <c r="C128" s="96"/>
      <c r="D128" s="92" t="s">
        <v>349</v>
      </c>
      <c r="E128" s="92"/>
      <c r="F128" s="97">
        <f>F129</f>
        <v>950000</v>
      </c>
    </row>
    <row r="129" spans="1:6" x14ac:dyDescent="0.25">
      <c r="A129" s="46" t="s">
        <v>127</v>
      </c>
      <c r="B129" s="98"/>
      <c r="C129" s="98"/>
      <c r="D129" s="98"/>
      <c r="E129" s="54" t="s">
        <v>153</v>
      </c>
      <c r="F129" s="55">
        <v>950000</v>
      </c>
    </row>
    <row r="130" spans="1:6" ht="51" x14ac:dyDescent="0.25">
      <c r="A130" s="90" t="s">
        <v>350</v>
      </c>
      <c r="B130" s="95"/>
      <c r="C130" s="96"/>
      <c r="D130" s="92" t="s">
        <v>351</v>
      </c>
      <c r="E130" s="92"/>
      <c r="F130" s="97">
        <f>F131</f>
        <v>50000</v>
      </c>
    </row>
    <row r="131" spans="1:6" ht="47.45" customHeight="1" x14ac:dyDescent="0.25">
      <c r="A131" s="46" t="s">
        <v>127</v>
      </c>
      <c r="B131" s="98"/>
      <c r="C131" s="98"/>
      <c r="D131" s="98"/>
      <c r="E131" s="54" t="s">
        <v>153</v>
      </c>
      <c r="F131" s="55">
        <v>50000</v>
      </c>
    </row>
    <row r="132" spans="1:6" ht="51" x14ac:dyDescent="0.25">
      <c r="A132" s="72" t="s">
        <v>340</v>
      </c>
      <c r="B132" s="187"/>
      <c r="C132" s="187"/>
      <c r="D132" s="69" t="s">
        <v>341</v>
      </c>
      <c r="E132" s="188"/>
      <c r="F132" s="189">
        <f>F133</f>
        <v>2187500</v>
      </c>
    </row>
    <row r="133" spans="1:6" x14ac:dyDescent="0.25">
      <c r="A133" s="64" t="s">
        <v>342</v>
      </c>
      <c r="B133" s="64"/>
      <c r="C133" s="64"/>
      <c r="D133" s="92" t="s">
        <v>343</v>
      </c>
      <c r="E133" s="58"/>
      <c r="F133" s="59">
        <f>F134</f>
        <v>2187500</v>
      </c>
    </row>
    <row r="134" spans="1:6" ht="38.25" x14ac:dyDescent="0.25">
      <c r="A134" s="60" t="s">
        <v>344</v>
      </c>
      <c r="B134" s="99"/>
      <c r="C134" s="99"/>
      <c r="D134" s="92" t="s">
        <v>345</v>
      </c>
      <c r="E134" s="58"/>
      <c r="F134" s="59">
        <f>F135</f>
        <v>2187500</v>
      </c>
    </row>
    <row r="135" spans="1:6" x14ac:dyDescent="0.25">
      <c r="A135" s="46" t="s">
        <v>187</v>
      </c>
      <c r="B135" s="99"/>
      <c r="C135" s="99"/>
      <c r="D135" s="99"/>
      <c r="E135" s="58" t="s">
        <v>135</v>
      </c>
      <c r="F135" s="59">
        <v>2187500</v>
      </c>
    </row>
    <row r="136" spans="1:6" ht="25.5" x14ac:dyDescent="0.25">
      <c r="A136" s="72" t="s">
        <v>54</v>
      </c>
      <c r="B136" s="99"/>
      <c r="C136" s="71" t="s">
        <v>171</v>
      </c>
      <c r="D136" s="58"/>
      <c r="E136" s="71"/>
      <c r="F136" s="73">
        <f>F137+F143</f>
        <v>612669.48</v>
      </c>
    </row>
    <row r="137" spans="1:6" ht="45" customHeight="1" x14ac:dyDescent="0.25">
      <c r="A137" s="51" t="s">
        <v>105</v>
      </c>
      <c r="B137" s="54"/>
      <c r="C137" s="52"/>
      <c r="D137" s="52" t="s">
        <v>106</v>
      </c>
      <c r="E137" s="71"/>
      <c r="F137" s="73">
        <f>F138</f>
        <v>123865.47999999998</v>
      </c>
    </row>
    <row r="138" spans="1:6" ht="25.5" x14ac:dyDescent="0.25">
      <c r="A138" s="46" t="s">
        <v>107</v>
      </c>
      <c r="B138" s="54"/>
      <c r="C138" s="54"/>
      <c r="D138" s="54" t="s">
        <v>108</v>
      </c>
      <c r="E138" s="71"/>
      <c r="F138" s="59">
        <f>F141+F139</f>
        <v>123865.47999999998</v>
      </c>
    </row>
    <row r="139" spans="1:6" ht="76.5" x14ac:dyDescent="0.25">
      <c r="A139" s="46" t="s">
        <v>262</v>
      </c>
      <c r="B139" s="98"/>
      <c r="C139" s="52"/>
      <c r="D139" s="54" t="s">
        <v>186</v>
      </c>
      <c r="E139" s="54"/>
      <c r="F139" s="55">
        <f>F140</f>
        <v>69196.239999999991</v>
      </c>
    </row>
    <row r="140" spans="1:6" x14ac:dyDescent="0.25">
      <c r="A140" s="46" t="s">
        <v>187</v>
      </c>
      <c r="B140" s="98"/>
      <c r="C140" s="52"/>
      <c r="D140" s="54"/>
      <c r="E140" s="54" t="s">
        <v>135</v>
      </c>
      <c r="F140" s="55">
        <f>54669.24+14527</f>
        <v>69196.239999999991</v>
      </c>
    </row>
    <row r="141" spans="1:6" ht="38.25" x14ac:dyDescent="0.25">
      <c r="A141" s="46" t="s">
        <v>288</v>
      </c>
      <c r="B141" s="98"/>
      <c r="C141" s="52"/>
      <c r="D141" s="54" t="s">
        <v>289</v>
      </c>
      <c r="E141" s="54"/>
      <c r="F141" s="55">
        <f>F142</f>
        <v>54669.24</v>
      </c>
    </row>
    <row r="142" spans="1:6" x14ac:dyDescent="0.25">
      <c r="A142" s="46" t="s">
        <v>187</v>
      </c>
      <c r="B142" s="98"/>
      <c r="C142" s="52"/>
      <c r="D142" s="54"/>
      <c r="E142" s="54" t="s">
        <v>135</v>
      </c>
      <c r="F142" s="55">
        <v>54669.24</v>
      </c>
    </row>
    <row r="143" spans="1:6" ht="51" x14ac:dyDescent="0.25">
      <c r="A143" s="78" t="s">
        <v>156</v>
      </c>
      <c r="B143" s="79"/>
      <c r="C143" s="79"/>
      <c r="D143" s="79" t="s">
        <v>157</v>
      </c>
      <c r="E143" s="79"/>
      <c r="F143" s="80">
        <f>F144</f>
        <v>488804</v>
      </c>
    </row>
    <row r="144" spans="1:6" ht="38.25" x14ac:dyDescent="0.25">
      <c r="A144" s="64" t="s">
        <v>172</v>
      </c>
      <c r="B144" s="79"/>
      <c r="C144" s="79"/>
      <c r="D144" s="65" t="s">
        <v>159</v>
      </c>
      <c r="E144" s="79"/>
      <c r="F144" s="80">
        <f>F145</f>
        <v>488804</v>
      </c>
    </row>
    <row r="145" spans="1:6" ht="38.25" x14ac:dyDescent="0.25">
      <c r="A145" s="64" t="s">
        <v>188</v>
      </c>
      <c r="B145" s="79"/>
      <c r="C145" s="79"/>
      <c r="D145" s="89" t="s">
        <v>189</v>
      </c>
      <c r="E145" s="79"/>
      <c r="F145" s="67">
        <f>F146+F147</f>
        <v>488804</v>
      </c>
    </row>
    <row r="146" spans="1:6" x14ac:dyDescent="0.25">
      <c r="A146" s="90" t="s">
        <v>127</v>
      </c>
      <c r="B146" s="92"/>
      <c r="C146" s="92"/>
      <c r="D146" s="92"/>
      <c r="E146" s="92" t="s">
        <v>153</v>
      </c>
      <c r="F146" s="97">
        <v>483804</v>
      </c>
    </row>
    <row r="147" spans="1:6" x14ac:dyDescent="0.25">
      <c r="A147" s="90" t="s">
        <v>129</v>
      </c>
      <c r="B147" s="92"/>
      <c r="C147" s="92"/>
      <c r="D147" s="92"/>
      <c r="E147" s="92" t="s">
        <v>130</v>
      </c>
      <c r="F147" s="97">
        <v>5000</v>
      </c>
    </row>
    <row r="148" spans="1:6" x14ac:dyDescent="0.25">
      <c r="A148" s="51" t="s">
        <v>56</v>
      </c>
      <c r="B148" s="52" t="s">
        <v>190</v>
      </c>
      <c r="C148" s="52"/>
      <c r="D148" s="52"/>
      <c r="E148" s="52"/>
      <c r="F148" s="53">
        <f>F149</f>
        <v>180000</v>
      </c>
    </row>
    <row r="149" spans="1:6" x14ac:dyDescent="0.25">
      <c r="A149" s="134" t="s">
        <v>303</v>
      </c>
      <c r="B149" s="52"/>
      <c r="C149" s="52" t="s">
        <v>190</v>
      </c>
      <c r="D149" s="52"/>
      <c r="E149" s="52"/>
      <c r="F149" s="53">
        <f>F153</f>
        <v>180000</v>
      </c>
    </row>
    <row r="150" spans="1:6" ht="38.25" x14ac:dyDescent="0.25">
      <c r="A150" s="72" t="s">
        <v>219</v>
      </c>
      <c r="B150" s="52"/>
      <c r="C150" s="52"/>
      <c r="D150" s="52" t="s">
        <v>191</v>
      </c>
      <c r="E150" s="52"/>
      <c r="F150" s="53">
        <f>F151</f>
        <v>180000</v>
      </c>
    </row>
    <row r="151" spans="1:6" x14ac:dyDescent="0.25">
      <c r="A151" s="64" t="s">
        <v>192</v>
      </c>
      <c r="B151" s="100"/>
      <c r="C151" s="52"/>
      <c r="D151" s="54" t="s">
        <v>193</v>
      </c>
      <c r="E151" s="52"/>
      <c r="F151" s="55">
        <f>F152</f>
        <v>180000</v>
      </c>
    </row>
    <row r="152" spans="1:6" ht="38.25" x14ac:dyDescent="0.25">
      <c r="A152" s="64" t="s">
        <v>221</v>
      </c>
      <c r="B152" s="100"/>
      <c r="C152" s="52"/>
      <c r="D152" s="54" t="s">
        <v>194</v>
      </c>
      <c r="E152" s="52"/>
      <c r="F152" s="55">
        <f>F153</f>
        <v>180000</v>
      </c>
    </row>
    <row r="153" spans="1:6" x14ac:dyDescent="0.25">
      <c r="A153" s="90" t="s">
        <v>187</v>
      </c>
      <c r="B153" s="52"/>
      <c r="C153" s="52"/>
      <c r="D153" s="54"/>
      <c r="E153" s="54" t="s">
        <v>135</v>
      </c>
      <c r="F153" s="55">
        <v>180000</v>
      </c>
    </row>
    <row r="154" spans="1:6" x14ac:dyDescent="0.25">
      <c r="A154" s="51" t="s">
        <v>59</v>
      </c>
      <c r="B154" s="52" t="s">
        <v>195</v>
      </c>
      <c r="C154" s="52"/>
      <c r="D154" s="52"/>
      <c r="E154" s="52"/>
      <c r="F154" s="53">
        <f>F155</f>
        <v>356200</v>
      </c>
    </row>
    <row r="155" spans="1:6" x14ac:dyDescent="0.25">
      <c r="A155" s="51" t="s">
        <v>196</v>
      </c>
      <c r="B155" s="54"/>
      <c r="C155" s="52" t="s">
        <v>104</v>
      </c>
      <c r="D155" s="54"/>
      <c r="E155" s="52"/>
      <c r="F155" s="53">
        <f>F159</f>
        <v>356200</v>
      </c>
    </row>
    <row r="156" spans="1:6" ht="38.25" x14ac:dyDescent="0.25">
      <c r="A156" s="51" t="s">
        <v>220</v>
      </c>
      <c r="B156" s="54"/>
      <c r="C156" s="52"/>
      <c r="D156" s="52" t="s">
        <v>197</v>
      </c>
      <c r="E156" s="52"/>
      <c r="F156" s="53">
        <f>F157</f>
        <v>356200</v>
      </c>
    </row>
    <row r="157" spans="1:6" ht="38.25" x14ac:dyDescent="0.25">
      <c r="A157" s="46" t="s">
        <v>198</v>
      </c>
      <c r="B157" s="54"/>
      <c r="C157" s="54"/>
      <c r="D157" s="54" t="s">
        <v>199</v>
      </c>
      <c r="E157" s="54"/>
      <c r="F157" s="55">
        <f>F159</f>
        <v>356200</v>
      </c>
    </row>
    <row r="158" spans="1:6" x14ac:dyDescent="0.25">
      <c r="A158" s="46" t="s">
        <v>200</v>
      </c>
      <c r="B158" s="54"/>
      <c r="C158" s="54"/>
      <c r="D158" s="54" t="s">
        <v>201</v>
      </c>
      <c r="E158" s="54"/>
      <c r="F158" s="55">
        <f>F159</f>
        <v>356200</v>
      </c>
    </row>
    <row r="159" spans="1:6" x14ac:dyDescent="0.25">
      <c r="A159" s="46" t="s">
        <v>127</v>
      </c>
      <c r="B159" s="54"/>
      <c r="C159" s="54"/>
      <c r="D159" s="54"/>
      <c r="E159" s="54" t="s">
        <v>153</v>
      </c>
      <c r="F159" s="55">
        <v>356200</v>
      </c>
    </row>
    <row r="160" spans="1:6" x14ac:dyDescent="0.25">
      <c r="A160" s="51" t="s">
        <v>80</v>
      </c>
      <c r="B160" s="52" t="s">
        <v>162</v>
      </c>
      <c r="C160" s="52"/>
      <c r="D160" s="54"/>
      <c r="E160" s="54"/>
      <c r="F160" s="53">
        <f>F161</f>
        <v>110000</v>
      </c>
    </row>
    <row r="161" spans="1:6" x14ac:dyDescent="0.25">
      <c r="A161" s="46" t="s">
        <v>92</v>
      </c>
      <c r="B161" s="52"/>
      <c r="C161" s="52" t="s">
        <v>104</v>
      </c>
      <c r="D161" s="54"/>
      <c r="E161" s="54"/>
      <c r="F161" s="53">
        <f>F162</f>
        <v>110000</v>
      </c>
    </row>
    <row r="162" spans="1:6" ht="38.25" x14ac:dyDescent="0.25">
      <c r="A162" s="51" t="s">
        <v>202</v>
      </c>
      <c r="B162" s="52"/>
      <c r="C162" s="52"/>
      <c r="D162" s="52" t="s">
        <v>203</v>
      </c>
      <c r="E162" s="54"/>
      <c r="F162" s="53">
        <f>F163</f>
        <v>110000</v>
      </c>
    </row>
    <row r="163" spans="1:6" ht="38.25" x14ac:dyDescent="0.25">
      <c r="A163" s="46" t="s">
        <v>204</v>
      </c>
      <c r="B163" s="52"/>
      <c r="C163" s="52"/>
      <c r="D163" s="54" t="s">
        <v>205</v>
      </c>
      <c r="E163" s="54"/>
      <c r="F163" s="55">
        <f>F164</f>
        <v>110000</v>
      </c>
    </row>
    <row r="164" spans="1:6" ht="25.5" x14ac:dyDescent="0.25">
      <c r="A164" s="46" t="s">
        <v>206</v>
      </c>
      <c r="B164" s="52"/>
      <c r="C164" s="52"/>
      <c r="D164" s="54" t="s">
        <v>207</v>
      </c>
      <c r="E164" s="54"/>
      <c r="F164" s="55">
        <f>F165</f>
        <v>110000</v>
      </c>
    </row>
    <row r="165" spans="1:6" x14ac:dyDescent="0.25">
      <c r="A165" s="46" t="s">
        <v>208</v>
      </c>
      <c r="B165" s="52"/>
      <c r="C165" s="52"/>
      <c r="D165" s="54"/>
      <c r="E165" s="54" t="s">
        <v>209</v>
      </c>
      <c r="F165" s="55">
        <v>110000</v>
      </c>
    </row>
    <row r="166" spans="1:6" x14ac:dyDescent="0.25">
      <c r="A166" s="51" t="s">
        <v>63</v>
      </c>
      <c r="B166" s="52">
        <v>11</v>
      </c>
      <c r="C166" s="101"/>
      <c r="D166" s="54"/>
      <c r="E166" s="102"/>
      <c r="F166" s="53">
        <f>F167</f>
        <v>100000</v>
      </c>
    </row>
    <row r="167" spans="1:6" x14ac:dyDescent="0.25">
      <c r="A167" s="51" t="s">
        <v>65</v>
      </c>
      <c r="B167" s="101"/>
      <c r="C167" s="52" t="s">
        <v>109</v>
      </c>
      <c r="D167" s="54"/>
      <c r="E167" s="102"/>
      <c r="F167" s="53">
        <f>F171</f>
        <v>100000</v>
      </c>
    </row>
    <row r="168" spans="1:6" ht="38.25" x14ac:dyDescent="0.25">
      <c r="A168" s="72" t="s">
        <v>210</v>
      </c>
      <c r="B168" s="103"/>
      <c r="C168" s="71"/>
      <c r="D168" s="71" t="s">
        <v>211</v>
      </c>
      <c r="E168" s="104"/>
      <c r="F168" s="73">
        <f>F169</f>
        <v>100000</v>
      </c>
    </row>
    <row r="169" spans="1:6" x14ac:dyDescent="0.25">
      <c r="A169" s="60" t="s">
        <v>212</v>
      </c>
      <c r="B169" s="103"/>
      <c r="C169" s="71"/>
      <c r="D169" s="58" t="s">
        <v>213</v>
      </c>
      <c r="E169" s="104"/>
      <c r="F169" s="59">
        <f>F171</f>
        <v>100000</v>
      </c>
    </row>
    <row r="170" spans="1:6" ht="25.5" x14ac:dyDescent="0.25">
      <c r="A170" s="60" t="s">
        <v>214</v>
      </c>
      <c r="B170" s="103"/>
      <c r="C170" s="71"/>
      <c r="D170" s="58" t="s">
        <v>215</v>
      </c>
      <c r="E170" s="104"/>
      <c r="F170" s="59">
        <f>F171</f>
        <v>100000</v>
      </c>
    </row>
    <row r="171" spans="1:6" ht="31.5" customHeight="1" x14ac:dyDescent="0.25">
      <c r="A171" s="46" t="s">
        <v>127</v>
      </c>
      <c r="B171" s="105"/>
      <c r="C171" s="105"/>
      <c r="D171" s="54"/>
      <c r="E171" s="93" t="s">
        <v>153</v>
      </c>
      <c r="F171" s="55">
        <v>100000</v>
      </c>
    </row>
    <row r="172" spans="1:6" x14ac:dyDescent="0.25">
      <c r="A172" s="106" t="s">
        <v>216</v>
      </c>
      <c r="B172" s="105"/>
      <c r="C172" s="105"/>
      <c r="D172" s="54"/>
      <c r="E172" s="102"/>
      <c r="F172" s="53">
        <f>F11+F68+F75+F83+F93+F148+F154+F160+F166</f>
        <v>97969726.75</v>
      </c>
    </row>
  </sheetData>
  <sheetProtection selectLockedCells="1" selectUnlockedCells="1"/>
  <mergeCells count="9">
    <mergeCell ref="A8:F8"/>
    <mergeCell ref="A5:F5"/>
    <mergeCell ref="A1:F1"/>
    <mergeCell ref="A2:F2"/>
    <mergeCell ref="A3:F3"/>
    <mergeCell ref="A4:F4"/>
    <mergeCell ref="A7:B7"/>
    <mergeCell ref="D7:F7"/>
    <mergeCell ref="A6:F6"/>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view="pageBreakPreview" zoomScaleNormal="75" zoomScaleSheetLayoutView="100" workbookViewId="0">
      <selection activeCell="A7" sqref="A7"/>
    </sheetView>
  </sheetViews>
  <sheetFormatPr defaultColWidth="8.7109375" defaultRowHeight="15.75" x14ac:dyDescent="0.25"/>
  <cols>
    <col min="1" max="1" width="35.28515625" style="4" customWidth="1"/>
    <col min="2" max="2" width="5.42578125" style="4" customWidth="1"/>
    <col min="3" max="3" width="5.140625" style="4" customWidth="1"/>
    <col min="4" max="4" width="14.140625" style="4" customWidth="1"/>
    <col min="5" max="5" width="5.85546875" style="4" customWidth="1"/>
    <col min="6" max="6" width="14.85546875" style="4" customWidth="1"/>
    <col min="7" max="7" width="14.5703125" style="4" customWidth="1"/>
    <col min="8" max="8" width="8.7109375" style="4"/>
    <col min="9" max="9" width="12.85546875" style="4" customWidth="1"/>
    <col min="10" max="16384" width="8.7109375" style="4"/>
  </cols>
  <sheetData>
    <row r="1" spans="1:9" customFormat="1" ht="12.75" x14ac:dyDescent="0.2">
      <c r="A1" s="211"/>
      <c r="B1" s="211"/>
      <c r="C1" s="211"/>
      <c r="D1" s="211"/>
      <c r="E1" s="211"/>
      <c r="F1" s="211"/>
      <c r="G1" s="211"/>
    </row>
    <row r="2" spans="1:9" customFormat="1" ht="12.75" x14ac:dyDescent="0.2">
      <c r="A2" s="203" t="s">
        <v>272</v>
      </c>
      <c r="B2" s="203"/>
      <c r="C2" s="203"/>
      <c r="D2" s="203"/>
      <c r="E2" s="203"/>
      <c r="F2" s="203"/>
      <c r="G2" s="203"/>
    </row>
    <row r="3" spans="1:9" customFormat="1" ht="12.75" x14ac:dyDescent="0.2">
      <c r="A3" s="203" t="s">
        <v>78</v>
      </c>
      <c r="B3" s="203"/>
      <c r="C3" s="203"/>
      <c r="D3" s="203"/>
      <c r="E3" s="203"/>
      <c r="F3" s="203"/>
      <c r="G3" s="203"/>
    </row>
    <row r="4" spans="1:9" customFormat="1" ht="12.75" x14ac:dyDescent="0.2">
      <c r="A4" s="203" t="s">
        <v>0</v>
      </c>
      <c r="B4" s="203"/>
      <c r="C4" s="203"/>
      <c r="D4" s="203"/>
      <c r="E4" s="203"/>
      <c r="F4" s="203"/>
      <c r="G4" s="203"/>
    </row>
    <row r="5" spans="1:9" customFormat="1" ht="12.75" x14ac:dyDescent="0.2">
      <c r="A5" s="203" t="s">
        <v>318</v>
      </c>
      <c r="B5" s="203"/>
      <c r="C5" s="203"/>
      <c r="D5" s="203"/>
      <c r="E5" s="203"/>
      <c r="F5" s="203"/>
      <c r="G5" s="203"/>
    </row>
    <row r="6" spans="1:9" customFormat="1" ht="12.75" x14ac:dyDescent="0.2">
      <c r="A6" s="203" t="s">
        <v>368</v>
      </c>
      <c r="B6" s="203"/>
      <c r="C6" s="203"/>
      <c r="D6" s="203"/>
      <c r="E6" s="203"/>
      <c r="F6" s="203"/>
      <c r="G6" s="203"/>
    </row>
    <row r="7" spans="1:9" customFormat="1" ht="12.75" x14ac:dyDescent="0.2">
      <c r="A7" s="151"/>
      <c r="B7" s="151"/>
      <c r="C7" s="151"/>
      <c r="D7" s="151"/>
      <c r="E7" s="151"/>
      <c r="F7" s="151"/>
      <c r="G7" s="151"/>
    </row>
    <row r="8" spans="1:9" ht="17.45" customHeight="1" x14ac:dyDescent="0.25">
      <c r="A8" s="139"/>
      <c r="B8" s="139"/>
      <c r="C8" s="139"/>
      <c r="D8" s="139"/>
      <c r="E8" s="203"/>
      <c r="F8" s="203"/>
      <c r="G8" s="203"/>
      <c r="H8" s="139"/>
      <c r="I8" s="139"/>
    </row>
    <row r="9" spans="1:9" ht="50.45" customHeight="1" x14ac:dyDescent="0.25">
      <c r="A9" s="218" t="s">
        <v>304</v>
      </c>
      <c r="B9" s="218"/>
      <c r="C9" s="218"/>
      <c r="D9" s="218"/>
      <c r="E9" s="218"/>
      <c r="F9" s="218"/>
      <c r="G9" s="218"/>
    </row>
    <row r="10" spans="1:9" x14ac:dyDescent="0.25">
      <c r="A10" s="5"/>
      <c r="B10" s="11"/>
      <c r="C10" s="11"/>
      <c r="D10" s="11"/>
      <c r="E10" s="11"/>
      <c r="F10" s="11"/>
      <c r="G10" s="5" t="s">
        <v>3</v>
      </c>
    </row>
    <row r="11" spans="1:9" ht="28.9" customHeight="1" x14ac:dyDescent="0.25">
      <c r="A11" s="144" t="s">
        <v>1</v>
      </c>
      <c r="B11" s="145" t="s">
        <v>100</v>
      </c>
      <c r="C11" s="145" t="s">
        <v>101</v>
      </c>
      <c r="D11" s="145" t="s">
        <v>102</v>
      </c>
      <c r="E11" s="146" t="s">
        <v>103</v>
      </c>
      <c r="F11" s="147" t="s">
        <v>281</v>
      </c>
      <c r="G11" s="147" t="s">
        <v>301</v>
      </c>
    </row>
    <row r="12" spans="1:9" x14ac:dyDescent="0.25">
      <c r="A12" s="78" t="s">
        <v>29</v>
      </c>
      <c r="B12" s="79" t="s">
        <v>104</v>
      </c>
      <c r="C12" s="79"/>
      <c r="D12" s="79"/>
      <c r="E12" s="79"/>
      <c r="F12" s="80">
        <f>F15+F19+F23+F27</f>
        <v>5290653</v>
      </c>
      <c r="G12" s="80">
        <f>G15+G19+G23+G27</f>
        <v>4152150</v>
      </c>
    </row>
    <row r="13" spans="1:9" ht="25.5" x14ac:dyDescent="0.25">
      <c r="A13" s="78" t="s">
        <v>105</v>
      </c>
      <c r="B13" s="79"/>
      <c r="C13" s="79"/>
      <c r="D13" s="79" t="s">
        <v>106</v>
      </c>
      <c r="E13" s="79"/>
      <c r="F13" s="80">
        <f>F14+F24</f>
        <v>5015653</v>
      </c>
      <c r="G13" s="80">
        <f>G14+G24</f>
        <v>4152150</v>
      </c>
    </row>
    <row r="14" spans="1:9" ht="25.5" x14ac:dyDescent="0.25">
      <c r="A14" s="64" t="s">
        <v>107</v>
      </c>
      <c r="B14" s="65"/>
      <c r="C14" s="65"/>
      <c r="D14" s="65" t="s">
        <v>108</v>
      </c>
      <c r="E14" s="65"/>
      <c r="F14" s="67">
        <f>F16+F20</f>
        <v>4995653</v>
      </c>
      <c r="G14" s="67">
        <f>G16+G20</f>
        <v>4132150</v>
      </c>
    </row>
    <row r="15" spans="1:9" ht="51" x14ac:dyDescent="0.25">
      <c r="A15" s="168" t="s">
        <v>296</v>
      </c>
      <c r="B15" s="79"/>
      <c r="C15" s="79" t="s">
        <v>109</v>
      </c>
      <c r="D15" s="79"/>
      <c r="E15" s="79"/>
      <c r="F15" s="80">
        <f>F16</f>
        <v>1290000</v>
      </c>
      <c r="G15" s="80">
        <f>G16</f>
        <v>1290000</v>
      </c>
    </row>
    <row r="16" spans="1:9" ht="25.5" x14ac:dyDescent="0.25">
      <c r="A16" s="169" t="s">
        <v>110</v>
      </c>
      <c r="B16" s="65"/>
      <c r="C16" s="65"/>
      <c r="D16" s="65" t="s">
        <v>111</v>
      </c>
      <c r="E16" s="148"/>
      <c r="F16" s="67">
        <f>F17+F18</f>
        <v>1290000</v>
      </c>
      <c r="G16" s="67">
        <f>G17+G18</f>
        <v>1290000</v>
      </c>
    </row>
    <row r="17" spans="1:7" ht="25.5" x14ac:dyDescent="0.25">
      <c r="A17" s="169" t="s">
        <v>112</v>
      </c>
      <c r="B17" s="65"/>
      <c r="C17" s="65"/>
      <c r="D17" s="65"/>
      <c r="E17" s="65" t="s">
        <v>113</v>
      </c>
      <c r="F17" s="67">
        <v>990000</v>
      </c>
      <c r="G17" s="67">
        <v>990000</v>
      </c>
    </row>
    <row r="18" spans="1:7" ht="58.9" customHeight="1" x14ac:dyDescent="0.25">
      <c r="A18" s="169" t="s">
        <v>114</v>
      </c>
      <c r="B18" s="65"/>
      <c r="C18" s="65"/>
      <c r="D18" s="65"/>
      <c r="E18" s="65" t="s">
        <v>115</v>
      </c>
      <c r="F18" s="67">
        <v>300000</v>
      </c>
      <c r="G18" s="67">
        <v>300000</v>
      </c>
    </row>
    <row r="19" spans="1:7" ht="76.5" x14ac:dyDescent="0.25">
      <c r="A19" s="168" t="s">
        <v>297</v>
      </c>
      <c r="B19" s="79"/>
      <c r="C19" s="79" t="s">
        <v>121</v>
      </c>
      <c r="D19" s="79"/>
      <c r="E19" s="79"/>
      <c r="F19" s="80">
        <f>F20</f>
        <v>3705653</v>
      </c>
      <c r="G19" s="80">
        <f>G20</f>
        <v>2842150</v>
      </c>
    </row>
    <row r="20" spans="1:7" ht="25.5" x14ac:dyDescent="0.25">
      <c r="A20" s="64" t="s">
        <v>122</v>
      </c>
      <c r="B20" s="79"/>
      <c r="C20" s="65"/>
      <c r="D20" s="65" t="s">
        <v>123</v>
      </c>
      <c r="E20" s="148"/>
      <c r="F20" s="67">
        <f>F21+F22</f>
        <v>3705653</v>
      </c>
      <c r="G20" s="67">
        <f>G21+G22</f>
        <v>2842150</v>
      </c>
    </row>
    <row r="21" spans="1:7" ht="51" x14ac:dyDescent="0.25">
      <c r="A21" s="64" t="s">
        <v>124</v>
      </c>
      <c r="B21" s="65"/>
      <c r="C21" s="65"/>
      <c r="D21" s="66"/>
      <c r="E21" s="65">
        <v>121</v>
      </c>
      <c r="F21" s="67">
        <v>2829653</v>
      </c>
      <c r="G21" s="67">
        <v>2182911</v>
      </c>
    </row>
    <row r="22" spans="1:7" ht="63.75" x14ac:dyDescent="0.25">
      <c r="A22" s="64" t="s">
        <v>114</v>
      </c>
      <c r="B22" s="65"/>
      <c r="C22" s="65"/>
      <c r="D22" s="66"/>
      <c r="E22" s="65" t="s">
        <v>115</v>
      </c>
      <c r="F22" s="67">
        <v>876000</v>
      </c>
      <c r="G22" s="67">
        <v>659239</v>
      </c>
    </row>
    <row r="23" spans="1:7" x14ac:dyDescent="0.25">
      <c r="A23" s="78" t="s">
        <v>34</v>
      </c>
      <c r="B23" s="79"/>
      <c r="C23" s="79" t="s">
        <v>138</v>
      </c>
      <c r="D23" s="65"/>
      <c r="E23" s="65"/>
      <c r="F23" s="80">
        <f>F25</f>
        <v>20000</v>
      </c>
      <c r="G23" s="80">
        <f>G25</f>
        <v>20000</v>
      </c>
    </row>
    <row r="24" spans="1:7" ht="81.599999999999994" customHeight="1" x14ac:dyDescent="0.25">
      <c r="A24" s="78" t="s">
        <v>217</v>
      </c>
      <c r="B24" s="79"/>
      <c r="C24" s="79"/>
      <c r="D24" s="79" t="s">
        <v>139</v>
      </c>
      <c r="E24" s="65"/>
      <c r="F24" s="80">
        <f>F25</f>
        <v>20000</v>
      </c>
      <c r="G24" s="80">
        <f>G25</f>
        <v>20000</v>
      </c>
    </row>
    <row r="25" spans="1:7" x14ac:dyDescent="0.25">
      <c r="A25" s="64" t="s">
        <v>140</v>
      </c>
      <c r="B25" s="79"/>
      <c r="C25" s="79"/>
      <c r="D25" s="65" t="s">
        <v>141</v>
      </c>
      <c r="E25" s="65"/>
      <c r="F25" s="67">
        <f>F26</f>
        <v>20000</v>
      </c>
      <c r="G25" s="67">
        <f>G26</f>
        <v>20000</v>
      </c>
    </row>
    <row r="26" spans="1:7" x14ac:dyDescent="0.25">
      <c r="A26" s="64" t="s">
        <v>142</v>
      </c>
      <c r="B26" s="79"/>
      <c r="C26" s="79"/>
      <c r="D26" s="65"/>
      <c r="E26" s="65" t="s">
        <v>143</v>
      </c>
      <c r="F26" s="67">
        <v>20000</v>
      </c>
      <c r="G26" s="67">
        <v>20000</v>
      </c>
    </row>
    <row r="27" spans="1:7" ht="18.600000000000001" customHeight="1" x14ac:dyDescent="0.25">
      <c r="A27" s="78" t="s">
        <v>144</v>
      </c>
      <c r="B27" s="65"/>
      <c r="C27" s="79">
        <v>13</v>
      </c>
      <c r="D27" s="65"/>
      <c r="E27" s="79"/>
      <c r="F27" s="80">
        <f>F28+F33</f>
        <v>275000</v>
      </c>
      <c r="G27" s="80">
        <f>G28+G33</f>
        <v>0</v>
      </c>
    </row>
    <row r="28" spans="1:7" ht="61.15" customHeight="1" x14ac:dyDescent="0.25">
      <c r="A28" s="78" t="s">
        <v>218</v>
      </c>
      <c r="B28" s="65"/>
      <c r="C28" s="79"/>
      <c r="D28" s="79" t="s">
        <v>145</v>
      </c>
      <c r="E28" s="79"/>
      <c r="F28" s="80">
        <f>F29</f>
        <v>215000</v>
      </c>
      <c r="G28" s="80">
        <f>G29</f>
        <v>0</v>
      </c>
    </row>
    <row r="29" spans="1:7" ht="25.5" x14ac:dyDescent="0.25">
      <c r="A29" s="64" t="s">
        <v>146</v>
      </c>
      <c r="B29" s="65"/>
      <c r="C29" s="79"/>
      <c r="D29" s="65" t="s">
        <v>147</v>
      </c>
      <c r="E29" s="79"/>
      <c r="F29" s="80">
        <f>F30</f>
        <v>215000</v>
      </c>
      <c r="G29" s="80">
        <f>G30</f>
        <v>0</v>
      </c>
    </row>
    <row r="30" spans="1:7" x14ac:dyDescent="0.25">
      <c r="A30" s="64" t="s">
        <v>148</v>
      </c>
      <c r="B30" s="65"/>
      <c r="C30" s="79"/>
      <c r="D30" s="65" t="s">
        <v>149</v>
      </c>
      <c r="E30" s="79"/>
      <c r="F30" s="80">
        <f>F31+F32</f>
        <v>215000</v>
      </c>
      <c r="G30" s="80">
        <f>G31+G32</f>
        <v>0</v>
      </c>
    </row>
    <row r="31" spans="1:7" ht="38.25" x14ac:dyDescent="0.25">
      <c r="A31" s="64" t="s">
        <v>150</v>
      </c>
      <c r="B31" s="65"/>
      <c r="C31" s="79"/>
      <c r="D31" s="65"/>
      <c r="E31" s="65" t="s">
        <v>151</v>
      </c>
      <c r="F31" s="67">
        <v>15000</v>
      </c>
      <c r="G31" s="67">
        <v>0</v>
      </c>
    </row>
    <row r="32" spans="1:7" x14ac:dyDescent="0.25">
      <c r="A32" s="64" t="s">
        <v>152</v>
      </c>
      <c r="B32" s="65"/>
      <c r="C32" s="65"/>
      <c r="D32" s="65"/>
      <c r="E32" s="65" t="s">
        <v>153</v>
      </c>
      <c r="F32" s="67">
        <v>200000</v>
      </c>
      <c r="G32" s="67">
        <v>0</v>
      </c>
    </row>
    <row r="33" spans="1:7" ht="63.75" x14ac:dyDescent="0.25">
      <c r="A33" s="78" t="s">
        <v>156</v>
      </c>
      <c r="B33" s="65"/>
      <c r="C33" s="65"/>
      <c r="D33" s="79" t="s">
        <v>157</v>
      </c>
      <c r="E33" s="65"/>
      <c r="F33" s="80">
        <f t="shared" ref="F33:G35" si="0">F34</f>
        <v>60000</v>
      </c>
      <c r="G33" s="80">
        <f t="shared" si="0"/>
        <v>0</v>
      </c>
    </row>
    <row r="34" spans="1:7" ht="42.6" customHeight="1" x14ac:dyDescent="0.25">
      <c r="A34" s="64" t="s">
        <v>158</v>
      </c>
      <c r="B34" s="65"/>
      <c r="C34" s="65"/>
      <c r="D34" s="65" t="s">
        <v>159</v>
      </c>
      <c r="E34" s="65"/>
      <c r="F34" s="67">
        <f t="shared" si="0"/>
        <v>60000</v>
      </c>
      <c r="G34" s="67">
        <f t="shared" si="0"/>
        <v>0</v>
      </c>
    </row>
    <row r="35" spans="1:7" ht="48.6" customHeight="1" x14ac:dyDescent="0.25">
      <c r="A35" s="64" t="s">
        <v>172</v>
      </c>
      <c r="B35" s="65"/>
      <c r="C35" s="65"/>
      <c r="D35" s="65" t="s">
        <v>160</v>
      </c>
      <c r="E35" s="65"/>
      <c r="F35" s="67">
        <f t="shared" si="0"/>
        <v>60000</v>
      </c>
      <c r="G35" s="67">
        <f t="shared" si="0"/>
        <v>0</v>
      </c>
    </row>
    <row r="36" spans="1:7" x14ac:dyDescent="0.25">
      <c r="A36" s="64" t="s">
        <v>127</v>
      </c>
      <c r="B36" s="65"/>
      <c r="C36" s="65"/>
      <c r="D36" s="65"/>
      <c r="E36" s="65" t="s">
        <v>153</v>
      </c>
      <c r="F36" s="67">
        <v>60000</v>
      </c>
      <c r="G36" s="67">
        <v>0</v>
      </c>
    </row>
    <row r="37" spans="1:7" x14ac:dyDescent="0.25">
      <c r="A37" s="78" t="s">
        <v>38</v>
      </c>
      <c r="B37" s="79" t="s">
        <v>109</v>
      </c>
      <c r="C37" s="65"/>
      <c r="D37" s="65"/>
      <c r="E37" s="79"/>
      <c r="F37" s="80">
        <f>F38</f>
        <v>390171</v>
      </c>
      <c r="G37" s="80">
        <f>G38</f>
        <v>425644</v>
      </c>
    </row>
    <row r="38" spans="1:7" ht="25.5" x14ac:dyDescent="0.25">
      <c r="A38" s="78" t="s">
        <v>40</v>
      </c>
      <c r="B38" s="65"/>
      <c r="C38" s="79" t="s">
        <v>116</v>
      </c>
      <c r="D38" s="79"/>
      <c r="E38" s="79"/>
      <c r="F38" s="80">
        <f>F42+F43</f>
        <v>390171</v>
      </c>
      <c r="G38" s="80">
        <f>G42+G43</f>
        <v>425644</v>
      </c>
    </row>
    <row r="39" spans="1:7" ht="25.5" x14ac:dyDescent="0.25">
      <c r="A39" s="78" t="s">
        <v>105</v>
      </c>
      <c r="B39" s="65"/>
      <c r="C39" s="79"/>
      <c r="D39" s="79" t="s">
        <v>106</v>
      </c>
      <c r="E39" s="79"/>
      <c r="F39" s="80">
        <f>F40</f>
        <v>390171</v>
      </c>
      <c r="G39" s="80">
        <f>G40</f>
        <v>425644</v>
      </c>
    </row>
    <row r="40" spans="1:7" ht="25.5" x14ac:dyDescent="0.25">
      <c r="A40" s="64" t="s">
        <v>107</v>
      </c>
      <c r="B40" s="65"/>
      <c r="C40" s="65"/>
      <c r="D40" s="65" t="s">
        <v>108</v>
      </c>
      <c r="E40" s="79"/>
      <c r="F40" s="67">
        <f>F41</f>
        <v>390171</v>
      </c>
      <c r="G40" s="67">
        <f>G41</f>
        <v>425644</v>
      </c>
    </row>
    <row r="41" spans="1:7" ht="51" x14ac:dyDescent="0.25">
      <c r="A41" s="64" t="s">
        <v>269</v>
      </c>
      <c r="B41" s="65"/>
      <c r="C41" s="65"/>
      <c r="D41" s="65" t="s">
        <v>161</v>
      </c>
      <c r="E41" s="65"/>
      <c r="F41" s="67">
        <f>F42+F43</f>
        <v>390171</v>
      </c>
      <c r="G41" s="67">
        <f>G42+G43</f>
        <v>425644</v>
      </c>
    </row>
    <row r="42" spans="1:7" ht="51" x14ac:dyDescent="0.25">
      <c r="A42" s="64" t="s">
        <v>124</v>
      </c>
      <c r="B42" s="65"/>
      <c r="C42" s="65"/>
      <c r="D42" s="65"/>
      <c r="E42" s="65" t="s">
        <v>113</v>
      </c>
      <c r="F42" s="67">
        <v>299670.51</v>
      </c>
      <c r="G42" s="67">
        <v>326915.51</v>
      </c>
    </row>
    <row r="43" spans="1:7" ht="60.6" customHeight="1" x14ac:dyDescent="0.25">
      <c r="A43" s="64" t="s">
        <v>114</v>
      </c>
      <c r="B43" s="65"/>
      <c r="C43" s="65"/>
      <c r="D43" s="65"/>
      <c r="E43" s="65" t="s">
        <v>115</v>
      </c>
      <c r="F43" s="67">
        <v>90500.49</v>
      </c>
      <c r="G43" s="67">
        <v>98728.49</v>
      </c>
    </row>
    <row r="44" spans="1:7" ht="25.5" x14ac:dyDescent="0.25">
      <c r="A44" s="78" t="s">
        <v>42</v>
      </c>
      <c r="B44" s="79" t="s">
        <v>116</v>
      </c>
      <c r="C44" s="79"/>
      <c r="D44" s="79"/>
      <c r="E44" s="79"/>
      <c r="F44" s="80">
        <f t="shared" ref="F44:G46" si="1">F45</f>
        <v>110000</v>
      </c>
      <c r="G44" s="80">
        <f t="shared" si="1"/>
        <v>0</v>
      </c>
    </row>
    <row r="45" spans="1:7" ht="51" x14ac:dyDescent="0.25">
      <c r="A45" s="78" t="s">
        <v>98</v>
      </c>
      <c r="B45" s="65"/>
      <c r="C45" s="79" t="s">
        <v>162</v>
      </c>
      <c r="D45" s="79"/>
      <c r="E45" s="79"/>
      <c r="F45" s="80">
        <f t="shared" si="1"/>
        <v>110000</v>
      </c>
      <c r="G45" s="80">
        <f t="shared" si="1"/>
        <v>0</v>
      </c>
    </row>
    <row r="46" spans="1:7" ht="89.25" x14ac:dyDescent="0.25">
      <c r="A46" s="78" t="s">
        <v>163</v>
      </c>
      <c r="B46" s="65"/>
      <c r="C46" s="79"/>
      <c r="D46" s="79" t="s">
        <v>164</v>
      </c>
      <c r="E46" s="79"/>
      <c r="F46" s="80">
        <f t="shared" si="1"/>
        <v>110000</v>
      </c>
      <c r="G46" s="80">
        <f t="shared" si="1"/>
        <v>0</v>
      </c>
    </row>
    <row r="47" spans="1:7" ht="51" x14ac:dyDescent="0.25">
      <c r="A47" s="64" t="s">
        <v>260</v>
      </c>
      <c r="B47" s="65"/>
      <c r="C47" s="79"/>
      <c r="D47" s="65" t="s">
        <v>165</v>
      </c>
      <c r="E47" s="79"/>
      <c r="F47" s="67">
        <f>F48+F50</f>
        <v>110000</v>
      </c>
      <c r="G47" s="67">
        <f>G48+G50</f>
        <v>0</v>
      </c>
    </row>
    <row r="48" spans="1:7" x14ac:dyDescent="0.25">
      <c r="A48" s="64" t="s">
        <v>166</v>
      </c>
      <c r="B48" s="65"/>
      <c r="C48" s="79"/>
      <c r="D48" s="65" t="s">
        <v>167</v>
      </c>
      <c r="E48" s="79"/>
      <c r="F48" s="67">
        <f>F49</f>
        <v>100000</v>
      </c>
      <c r="G48" s="67">
        <f>G49</f>
        <v>0</v>
      </c>
    </row>
    <row r="49" spans="1:7" x14ac:dyDescent="0.25">
      <c r="A49" s="64" t="s">
        <v>152</v>
      </c>
      <c r="B49" s="65"/>
      <c r="C49" s="79"/>
      <c r="D49" s="79"/>
      <c r="E49" s="65" t="s">
        <v>153</v>
      </c>
      <c r="F49" s="67">
        <v>100000</v>
      </c>
      <c r="G49" s="67">
        <v>0</v>
      </c>
    </row>
    <row r="50" spans="1:7" ht="25.5" x14ac:dyDescent="0.25">
      <c r="A50" s="64" t="s">
        <v>168</v>
      </c>
      <c r="B50" s="149"/>
      <c r="C50" s="149"/>
      <c r="D50" s="65" t="s">
        <v>169</v>
      </c>
      <c r="E50" s="65"/>
      <c r="F50" s="67">
        <f>F51</f>
        <v>10000</v>
      </c>
      <c r="G50" s="67">
        <f>G51</f>
        <v>0</v>
      </c>
    </row>
    <row r="51" spans="1:7" x14ac:dyDescent="0.25">
      <c r="A51" s="64" t="s">
        <v>152</v>
      </c>
      <c r="B51" s="149"/>
      <c r="C51" s="149"/>
      <c r="D51" s="65"/>
      <c r="E51" s="65" t="s">
        <v>153</v>
      </c>
      <c r="F51" s="67">
        <v>10000</v>
      </c>
      <c r="G51" s="67">
        <v>0</v>
      </c>
    </row>
    <row r="52" spans="1:7" x14ac:dyDescent="0.25">
      <c r="A52" s="78" t="s">
        <v>46</v>
      </c>
      <c r="B52" s="79" t="s">
        <v>171</v>
      </c>
      <c r="C52" s="79"/>
      <c r="D52" s="79"/>
      <c r="E52" s="158"/>
      <c r="F52" s="80">
        <f>F53+F59+F64</f>
        <v>825622</v>
      </c>
      <c r="G52" s="80">
        <f>G53+G59+G64</f>
        <v>0</v>
      </c>
    </row>
    <row r="53" spans="1:7" x14ac:dyDescent="0.25">
      <c r="A53" s="72" t="s">
        <v>48</v>
      </c>
      <c r="B53" s="71"/>
      <c r="C53" s="71" t="s">
        <v>104</v>
      </c>
      <c r="D53" s="71"/>
      <c r="E53" s="159"/>
      <c r="F53" s="80">
        <f>F54</f>
        <v>98750</v>
      </c>
      <c r="G53" s="80">
        <f>G54</f>
        <v>0</v>
      </c>
    </row>
    <row r="54" spans="1:7" ht="63.75" x14ac:dyDescent="0.25">
      <c r="A54" s="78" t="s">
        <v>156</v>
      </c>
      <c r="B54" s="79"/>
      <c r="C54" s="79"/>
      <c r="D54" s="79" t="s">
        <v>157</v>
      </c>
      <c r="E54" s="160"/>
      <c r="F54" s="80">
        <f>F55</f>
        <v>98750</v>
      </c>
      <c r="G54" s="80">
        <f>G56</f>
        <v>0</v>
      </c>
    </row>
    <row r="55" spans="1:7" ht="51" x14ac:dyDescent="0.25">
      <c r="A55" s="86" t="s">
        <v>172</v>
      </c>
      <c r="B55" s="87"/>
      <c r="C55" s="87"/>
      <c r="D55" s="88" t="s">
        <v>159</v>
      </c>
      <c r="E55" s="161"/>
      <c r="F55" s="67">
        <f>F56</f>
        <v>98750</v>
      </c>
      <c r="G55" s="67">
        <f>G56</f>
        <v>0</v>
      </c>
    </row>
    <row r="56" spans="1:7" ht="51" x14ac:dyDescent="0.25">
      <c r="A56" s="64" t="s">
        <v>172</v>
      </c>
      <c r="B56" s="79"/>
      <c r="C56" s="79"/>
      <c r="D56" s="89" t="s">
        <v>160</v>
      </c>
      <c r="E56" s="65"/>
      <c r="F56" s="157">
        <f>F57+F58</f>
        <v>98750</v>
      </c>
      <c r="G56" s="157">
        <f>G57+G58</f>
        <v>0</v>
      </c>
    </row>
    <row r="57" spans="1:7" x14ac:dyDescent="0.25">
      <c r="A57" s="90" t="s">
        <v>127</v>
      </c>
      <c r="B57" s="79"/>
      <c r="C57" s="79"/>
      <c r="D57" s="89"/>
      <c r="E57" s="65" t="s">
        <v>153</v>
      </c>
      <c r="F57" s="157">
        <v>48750</v>
      </c>
      <c r="G57" s="157">
        <v>0</v>
      </c>
    </row>
    <row r="58" spans="1:7" x14ac:dyDescent="0.25">
      <c r="A58" s="91" t="s">
        <v>154</v>
      </c>
      <c r="B58" s="79"/>
      <c r="C58" s="79"/>
      <c r="D58" s="89"/>
      <c r="E58" s="65" t="s">
        <v>155</v>
      </c>
      <c r="F58" s="157">
        <v>50000</v>
      </c>
      <c r="G58" s="157">
        <v>0</v>
      </c>
    </row>
    <row r="59" spans="1:7" x14ac:dyDescent="0.25">
      <c r="A59" s="78" t="s">
        <v>52</v>
      </c>
      <c r="B59" s="79"/>
      <c r="C59" s="79" t="s">
        <v>116</v>
      </c>
      <c r="D59" s="65"/>
      <c r="E59" s="79"/>
      <c r="F59" s="156">
        <f t="shared" ref="F59:G62" si="2">F60</f>
        <v>350000</v>
      </c>
      <c r="G59" s="156">
        <f t="shared" si="2"/>
        <v>0</v>
      </c>
    </row>
    <row r="60" spans="1:7" ht="51" x14ac:dyDescent="0.25">
      <c r="A60" s="78" t="s">
        <v>177</v>
      </c>
      <c r="B60" s="79"/>
      <c r="C60" s="79"/>
      <c r="D60" s="79" t="s">
        <v>178</v>
      </c>
      <c r="E60" s="79"/>
      <c r="F60" s="80">
        <f t="shared" si="2"/>
        <v>350000</v>
      </c>
      <c r="G60" s="80">
        <f t="shared" si="2"/>
        <v>0</v>
      </c>
    </row>
    <row r="61" spans="1:7" x14ac:dyDescent="0.25">
      <c r="A61" s="64" t="s">
        <v>261</v>
      </c>
      <c r="B61" s="79"/>
      <c r="C61" s="79"/>
      <c r="D61" s="89" t="s">
        <v>179</v>
      </c>
      <c r="E61" s="79"/>
      <c r="F61" s="67">
        <f t="shared" si="2"/>
        <v>350000</v>
      </c>
      <c r="G61" s="67">
        <f t="shared" si="2"/>
        <v>0</v>
      </c>
    </row>
    <row r="62" spans="1:7" x14ac:dyDescent="0.25">
      <c r="A62" s="64" t="s">
        <v>180</v>
      </c>
      <c r="B62" s="79"/>
      <c r="C62" s="79"/>
      <c r="D62" s="89" t="s">
        <v>181</v>
      </c>
      <c r="E62" s="79"/>
      <c r="F62" s="67">
        <f t="shared" si="2"/>
        <v>350000</v>
      </c>
      <c r="G62" s="67">
        <f t="shared" si="2"/>
        <v>0</v>
      </c>
    </row>
    <row r="63" spans="1:7" x14ac:dyDescent="0.25">
      <c r="A63" s="64" t="s">
        <v>154</v>
      </c>
      <c r="B63" s="94"/>
      <c r="C63" s="89"/>
      <c r="D63" s="89"/>
      <c r="E63" s="65" t="s">
        <v>155</v>
      </c>
      <c r="F63" s="67">
        <v>350000</v>
      </c>
      <c r="G63" s="67">
        <v>0</v>
      </c>
    </row>
    <row r="64" spans="1:7" ht="25.5" x14ac:dyDescent="0.25">
      <c r="A64" s="78" t="s">
        <v>54</v>
      </c>
      <c r="B64" s="150"/>
      <c r="C64" s="79" t="s">
        <v>171</v>
      </c>
      <c r="D64" s="65"/>
      <c r="E64" s="79"/>
      <c r="F64" s="80">
        <f t="shared" ref="F64:G67" si="3">F65</f>
        <v>376872</v>
      </c>
      <c r="G64" s="80">
        <f t="shared" si="3"/>
        <v>0</v>
      </c>
    </row>
    <row r="65" spans="1:7" ht="63.6" customHeight="1" x14ac:dyDescent="0.25">
      <c r="A65" s="78" t="s">
        <v>156</v>
      </c>
      <c r="B65" s="79"/>
      <c r="C65" s="79"/>
      <c r="D65" s="79" t="s">
        <v>157</v>
      </c>
      <c r="E65" s="79"/>
      <c r="F65" s="80">
        <f t="shared" si="3"/>
        <v>376872</v>
      </c>
      <c r="G65" s="80">
        <f t="shared" si="3"/>
        <v>0</v>
      </c>
    </row>
    <row r="66" spans="1:7" ht="51" x14ac:dyDescent="0.25">
      <c r="A66" s="64" t="s">
        <v>172</v>
      </c>
      <c r="B66" s="79"/>
      <c r="C66" s="79"/>
      <c r="D66" s="65" t="s">
        <v>159</v>
      </c>
      <c r="E66" s="79"/>
      <c r="F66" s="80">
        <f t="shared" si="3"/>
        <v>376872</v>
      </c>
      <c r="G66" s="80">
        <f t="shared" si="3"/>
        <v>0</v>
      </c>
    </row>
    <row r="67" spans="1:7" ht="51" x14ac:dyDescent="0.25">
      <c r="A67" s="64" t="s">
        <v>188</v>
      </c>
      <c r="B67" s="79"/>
      <c r="C67" s="79"/>
      <c r="D67" s="89" t="s">
        <v>189</v>
      </c>
      <c r="E67" s="79"/>
      <c r="F67" s="67">
        <f t="shared" si="3"/>
        <v>376872</v>
      </c>
      <c r="G67" s="67">
        <f t="shared" si="3"/>
        <v>0</v>
      </c>
    </row>
    <row r="68" spans="1:7" ht="17.45" customHeight="1" x14ac:dyDescent="0.25">
      <c r="A68" s="64" t="s">
        <v>127</v>
      </c>
      <c r="B68" s="65"/>
      <c r="C68" s="65"/>
      <c r="D68" s="65"/>
      <c r="E68" s="65" t="s">
        <v>153</v>
      </c>
      <c r="F68" s="67">
        <v>376872</v>
      </c>
      <c r="G68" s="67">
        <v>0</v>
      </c>
    </row>
    <row r="69" spans="1:7" x14ac:dyDescent="0.25">
      <c r="A69" s="78" t="s">
        <v>80</v>
      </c>
      <c r="B69" s="79" t="s">
        <v>162</v>
      </c>
      <c r="C69" s="79"/>
      <c r="D69" s="65"/>
      <c r="E69" s="65"/>
      <c r="F69" s="80">
        <f t="shared" ref="F69:G70" si="4">F70</f>
        <v>120000</v>
      </c>
      <c r="G69" s="80">
        <f t="shared" si="4"/>
        <v>120000</v>
      </c>
    </row>
    <row r="70" spans="1:7" ht="18" customHeight="1" x14ac:dyDescent="0.25">
      <c r="A70" s="64" t="s">
        <v>92</v>
      </c>
      <c r="B70" s="79"/>
      <c r="C70" s="79" t="s">
        <v>104</v>
      </c>
      <c r="D70" s="65"/>
      <c r="E70" s="65"/>
      <c r="F70" s="80">
        <f t="shared" si="4"/>
        <v>120000</v>
      </c>
      <c r="G70" s="80">
        <f t="shared" si="4"/>
        <v>120000</v>
      </c>
    </row>
    <row r="71" spans="1:7" ht="70.900000000000006" customHeight="1" x14ac:dyDescent="0.25">
      <c r="A71" s="78" t="s">
        <v>202</v>
      </c>
      <c r="B71" s="79"/>
      <c r="C71" s="79"/>
      <c r="D71" s="65" t="s">
        <v>203</v>
      </c>
      <c r="E71" s="65"/>
      <c r="F71" s="80">
        <f t="shared" ref="F71:G73" si="5">F72</f>
        <v>120000</v>
      </c>
      <c r="G71" s="80">
        <f t="shared" si="5"/>
        <v>120000</v>
      </c>
    </row>
    <row r="72" spans="1:7" ht="43.15" customHeight="1" x14ac:dyDescent="0.25">
      <c r="A72" s="64" t="s">
        <v>204</v>
      </c>
      <c r="B72" s="79"/>
      <c r="C72" s="79"/>
      <c r="D72" s="65" t="s">
        <v>205</v>
      </c>
      <c r="E72" s="65"/>
      <c r="F72" s="67">
        <f t="shared" si="5"/>
        <v>120000</v>
      </c>
      <c r="G72" s="67">
        <f t="shared" si="5"/>
        <v>120000</v>
      </c>
    </row>
    <row r="73" spans="1:7" ht="41.45" customHeight="1" x14ac:dyDescent="0.25">
      <c r="A73" s="64" t="s">
        <v>206</v>
      </c>
      <c r="B73" s="79"/>
      <c r="C73" s="79"/>
      <c r="D73" s="65" t="s">
        <v>207</v>
      </c>
      <c r="E73" s="65"/>
      <c r="F73" s="67">
        <f t="shared" si="5"/>
        <v>120000</v>
      </c>
      <c r="G73" s="67">
        <f t="shared" si="5"/>
        <v>120000</v>
      </c>
    </row>
    <row r="74" spans="1:7" ht="28.15" customHeight="1" x14ac:dyDescent="0.25">
      <c r="A74" s="64" t="s">
        <v>208</v>
      </c>
      <c r="B74" s="79"/>
      <c r="C74" s="79"/>
      <c r="D74" s="65"/>
      <c r="E74" s="65" t="s">
        <v>209</v>
      </c>
      <c r="F74" s="67">
        <v>120000</v>
      </c>
      <c r="G74" s="67">
        <v>120000</v>
      </c>
    </row>
    <row r="75" spans="1:7" x14ac:dyDescent="0.25">
      <c r="A75" s="220" t="s">
        <v>77</v>
      </c>
      <c r="B75" s="220"/>
      <c r="C75" s="220"/>
      <c r="D75" s="220"/>
      <c r="E75" s="220"/>
      <c r="F75" s="80">
        <f>F12+F37+F44+F52+F69</f>
        <v>6736446</v>
      </c>
      <c r="G75" s="80">
        <f>G12+G37+G44+G52+G69</f>
        <v>4697794</v>
      </c>
    </row>
    <row r="76" spans="1:7" x14ac:dyDescent="0.25">
      <c r="A76" s="221" t="s">
        <v>267</v>
      </c>
      <c r="B76" s="221"/>
      <c r="C76" s="221"/>
      <c r="D76" s="221"/>
      <c r="E76" s="221"/>
      <c r="F76" s="80">
        <v>162725</v>
      </c>
      <c r="G76" s="80">
        <v>224850</v>
      </c>
    </row>
    <row r="77" spans="1:7" x14ac:dyDescent="0.25">
      <c r="A77" s="221" t="s">
        <v>268</v>
      </c>
      <c r="B77" s="221"/>
      <c r="C77" s="221"/>
      <c r="D77" s="221"/>
      <c r="E77" s="221"/>
      <c r="F77" s="80">
        <f>F75+F76</f>
        <v>6899171</v>
      </c>
      <c r="G77" s="80">
        <f>G75+G76</f>
        <v>4922644</v>
      </c>
    </row>
  </sheetData>
  <sheetProtection selectLockedCells="1" selectUnlockedCells="1"/>
  <mergeCells count="11">
    <mergeCell ref="A76:E76"/>
    <mergeCell ref="A77:E77"/>
    <mergeCell ref="A5:G5"/>
    <mergeCell ref="A9:G9"/>
    <mergeCell ref="E8:G8"/>
    <mergeCell ref="A6:G6"/>
    <mergeCell ref="A1:G1"/>
    <mergeCell ref="A2:G2"/>
    <mergeCell ref="A3:G3"/>
    <mergeCell ref="A4:G4"/>
    <mergeCell ref="A75:E75"/>
  </mergeCells>
  <pageMargins left="0.62992125984251968" right="0.27559055118110237" top="0.39370078740157483" bottom="0.47244094488188981" header="0.51181102362204722" footer="0.51181102362204722"/>
  <pageSetup paperSize="9" firstPageNumber="0" orientation="portrait" horizontalDpi="300" verticalDpi="300" r:id="rId1"/>
  <headerFooter alignWithMargins="0"/>
  <rowBreaks count="3" manualBreakCount="3">
    <brk id="27" max="16383" man="1"/>
    <brk id="46" max="16383" man="1"/>
    <brk id="68"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view="pageBreakPreview" workbookViewId="0">
      <selection activeCell="B7" sqref="B7"/>
    </sheetView>
  </sheetViews>
  <sheetFormatPr defaultRowHeight="12.75" x14ac:dyDescent="0.2"/>
  <cols>
    <col min="1" max="1" width="53.85546875" customWidth="1"/>
    <col min="2" max="2" width="37.42578125" customWidth="1"/>
    <col min="3" max="6" width="8.7109375" hidden="1" customWidth="1"/>
  </cols>
  <sheetData>
    <row r="1" spans="1:6" x14ac:dyDescent="0.2">
      <c r="A1" s="211"/>
      <c r="B1" s="211"/>
      <c r="C1" s="211"/>
      <c r="D1" s="211"/>
      <c r="E1" s="211"/>
      <c r="F1" s="211"/>
    </row>
    <row r="2" spans="1:6" x14ac:dyDescent="0.2">
      <c r="A2" s="203" t="s">
        <v>271</v>
      </c>
      <c r="B2" s="203"/>
      <c r="C2" s="203"/>
      <c r="D2" s="203"/>
      <c r="E2" s="203"/>
      <c r="F2" s="203"/>
    </row>
    <row r="3" spans="1:6" x14ac:dyDescent="0.2">
      <c r="A3" s="203" t="s">
        <v>78</v>
      </c>
      <c r="B3" s="203"/>
      <c r="C3" s="203"/>
      <c r="D3" s="203"/>
      <c r="E3" s="203"/>
      <c r="F3" s="203"/>
    </row>
    <row r="4" spans="1:6" x14ac:dyDescent="0.2">
      <c r="A4" s="203" t="s">
        <v>0</v>
      </c>
      <c r="B4" s="203"/>
      <c r="C4" s="203"/>
      <c r="D4" s="203"/>
      <c r="E4" s="203"/>
      <c r="F4" s="203"/>
    </row>
    <row r="5" spans="1:6" x14ac:dyDescent="0.2">
      <c r="A5" s="203" t="s">
        <v>318</v>
      </c>
      <c r="B5" s="203"/>
      <c r="C5" s="203"/>
      <c r="D5" s="203"/>
      <c r="E5" s="203"/>
      <c r="F5" s="203"/>
    </row>
    <row r="6" spans="1:6" ht="15.6" customHeight="1" x14ac:dyDescent="0.2">
      <c r="A6" s="15"/>
      <c r="B6" s="203" t="s">
        <v>368</v>
      </c>
      <c r="C6" s="203"/>
      <c r="D6" s="203"/>
      <c r="E6" s="35"/>
      <c r="F6" s="35"/>
    </row>
    <row r="7" spans="1:6" ht="15.6" customHeight="1" x14ac:dyDescent="0.2">
      <c r="A7" s="15"/>
      <c r="B7" s="171"/>
      <c r="C7" s="171"/>
      <c r="D7" s="171"/>
      <c r="E7" s="35"/>
      <c r="F7" s="35"/>
    </row>
    <row r="8" spans="1:6" ht="17.649999999999999" customHeight="1" x14ac:dyDescent="0.2">
      <c r="A8" s="210" t="s">
        <v>237</v>
      </c>
      <c r="B8" s="210"/>
      <c r="C8" s="35"/>
      <c r="D8" s="35"/>
      <c r="E8" s="35"/>
      <c r="F8" s="35"/>
    </row>
    <row r="9" spans="1:6" ht="34.15" customHeight="1" x14ac:dyDescent="0.2">
      <c r="A9" s="209" t="s">
        <v>305</v>
      </c>
      <c r="B9" s="209"/>
      <c r="C9" s="35"/>
      <c r="D9" s="35"/>
      <c r="E9" s="35"/>
      <c r="F9" s="35"/>
    </row>
    <row r="10" spans="1:6" ht="11.65" customHeight="1" x14ac:dyDescent="0.2">
      <c r="A10" s="107"/>
      <c r="B10" s="107"/>
      <c r="C10" s="35"/>
      <c r="D10" s="35"/>
      <c r="E10" s="35"/>
      <c r="F10" s="35"/>
    </row>
    <row r="11" spans="1:6" x14ac:dyDescent="0.2">
      <c r="A11" s="108" t="s">
        <v>1</v>
      </c>
      <c r="B11" s="109" t="s">
        <v>238</v>
      </c>
      <c r="C11" s="35"/>
      <c r="D11" s="35"/>
      <c r="E11" s="35"/>
      <c r="F11" s="35"/>
    </row>
    <row r="12" spans="1:6" ht="18.600000000000001" customHeight="1" x14ac:dyDescent="0.2">
      <c r="A12" s="12" t="s">
        <v>239</v>
      </c>
      <c r="B12" s="13">
        <v>240</v>
      </c>
      <c r="C12" s="35"/>
      <c r="D12" s="35"/>
      <c r="E12" s="35"/>
      <c r="F12" s="35"/>
    </row>
    <row r="13" spans="1:6" ht="16.899999999999999" customHeight="1" x14ac:dyDescent="0.2">
      <c r="A13" s="12" t="s">
        <v>68</v>
      </c>
      <c r="B13" s="13">
        <v>241</v>
      </c>
      <c r="C13" s="35"/>
      <c r="D13" s="35"/>
      <c r="E13" s="35"/>
      <c r="F13" s="35"/>
    </row>
  </sheetData>
  <sheetProtection selectLockedCells="1" selectUnlockedCells="1"/>
  <mergeCells count="8">
    <mergeCell ref="A8:B8"/>
    <mergeCell ref="A9:B9"/>
    <mergeCell ref="A1:F1"/>
    <mergeCell ref="A2:F2"/>
    <mergeCell ref="A3:F3"/>
    <mergeCell ref="A4:F4"/>
    <mergeCell ref="A5:F5"/>
    <mergeCell ref="B6:D6"/>
  </mergeCells>
  <pageMargins left="0.74803149606299213" right="0.47244094488188981" top="0.43307086614173229" bottom="0.98425196850393704" header="0.51181102362204722" footer="0.51181102362204722"/>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view="pageBreakPreview" workbookViewId="0">
      <selection activeCell="C12" sqref="C12"/>
    </sheetView>
  </sheetViews>
  <sheetFormatPr defaultRowHeight="12.75" x14ac:dyDescent="0.2"/>
  <cols>
    <col min="1" max="1" width="11.28515625" customWidth="1"/>
    <col min="2" max="2" width="30.7109375" customWidth="1"/>
    <col min="3" max="3" width="15.5703125" customWidth="1"/>
    <col min="4" max="4" width="13.7109375" customWidth="1"/>
    <col min="5" max="5" width="13.5703125" customWidth="1"/>
  </cols>
  <sheetData>
    <row r="1" spans="1:6" x14ac:dyDescent="0.2">
      <c r="A1" s="203"/>
      <c r="B1" s="203"/>
      <c r="C1" s="203"/>
      <c r="D1" s="203"/>
      <c r="E1" s="203"/>
    </row>
    <row r="2" spans="1:6" x14ac:dyDescent="0.2">
      <c r="A2" s="203" t="s">
        <v>252</v>
      </c>
      <c r="B2" s="203"/>
      <c r="C2" s="203"/>
      <c r="D2" s="203"/>
      <c r="E2" s="203"/>
    </row>
    <row r="3" spans="1:6" x14ac:dyDescent="0.2">
      <c r="A3" s="203" t="s">
        <v>78</v>
      </c>
      <c r="B3" s="203"/>
      <c r="C3" s="203"/>
      <c r="D3" s="203"/>
      <c r="E3" s="203"/>
    </row>
    <row r="4" spans="1:6" x14ac:dyDescent="0.2">
      <c r="A4" s="203" t="s">
        <v>0</v>
      </c>
      <c r="B4" s="203"/>
      <c r="C4" s="203"/>
      <c r="D4" s="203"/>
      <c r="E4" s="203"/>
    </row>
    <row r="5" spans="1:6" x14ac:dyDescent="0.2">
      <c r="A5" s="203" t="s">
        <v>318</v>
      </c>
      <c r="B5" s="203"/>
      <c r="C5" s="203"/>
      <c r="D5" s="203"/>
      <c r="E5" s="203"/>
    </row>
    <row r="6" spans="1:6" ht="14.45" customHeight="1" x14ac:dyDescent="0.2">
      <c r="A6" s="203" t="s">
        <v>368</v>
      </c>
      <c r="B6" s="203"/>
      <c r="C6" s="203"/>
      <c r="D6" s="203"/>
      <c r="E6" s="203"/>
      <c r="F6" s="139"/>
    </row>
    <row r="7" spans="1:6" ht="14.45" customHeight="1" x14ac:dyDescent="0.2">
      <c r="A7" s="171"/>
      <c r="B7" s="171"/>
      <c r="C7" s="171"/>
      <c r="D7" s="171"/>
      <c r="E7" s="171"/>
      <c r="F7" s="139"/>
    </row>
    <row r="8" spans="1:6" ht="50.25" customHeight="1" x14ac:dyDescent="0.2">
      <c r="A8" s="224" t="s">
        <v>306</v>
      </c>
      <c r="B8" s="224"/>
      <c r="C8" s="224"/>
      <c r="D8" s="224"/>
      <c r="E8" s="224"/>
    </row>
    <row r="9" spans="1:6" s="114" customFormat="1" ht="13.15" customHeight="1" x14ac:dyDescent="0.2">
      <c r="A9" s="170"/>
      <c r="B9" s="36"/>
      <c r="C9" s="36"/>
      <c r="D9" s="36"/>
      <c r="E9" s="113" t="s">
        <v>3</v>
      </c>
    </row>
    <row r="10" spans="1:6" ht="55.5" customHeight="1" x14ac:dyDescent="0.2">
      <c r="A10" s="152" t="s">
        <v>73</v>
      </c>
      <c r="B10" s="152" t="s">
        <v>76</v>
      </c>
      <c r="C10" s="152" t="s">
        <v>250</v>
      </c>
      <c r="D10" s="152" t="s">
        <v>281</v>
      </c>
      <c r="E10" s="152" t="s">
        <v>301</v>
      </c>
    </row>
    <row r="11" spans="1:6" ht="25.5" x14ac:dyDescent="0.2">
      <c r="A11" s="191">
        <v>240</v>
      </c>
      <c r="B11" s="110" t="s">
        <v>67</v>
      </c>
      <c r="C11" s="111">
        <v>97949726.75</v>
      </c>
      <c r="D11" s="111">
        <v>6899171</v>
      </c>
      <c r="E11" s="111">
        <v>4922644</v>
      </c>
    </row>
    <row r="12" spans="1:6" ht="38.25" x14ac:dyDescent="0.2">
      <c r="A12" s="191">
        <v>241</v>
      </c>
      <c r="B12" s="110" t="s">
        <v>68</v>
      </c>
      <c r="C12" s="111">
        <v>20000</v>
      </c>
      <c r="D12" s="111">
        <v>0</v>
      </c>
      <c r="E12" s="111">
        <v>0</v>
      </c>
    </row>
    <row r="13" spans="1:6" ht="20.45" customHeight="1" x14ac:dyDescent="0.2">
      <c r="A13" s="222" t="s">
        <v>77</v>
      </c>
      <c r="B13" s="223"/>
      <c r="C13" s="112">
        <f>C11+C12</f>
        <v>97969726.75</v>
      </c>
      <c r="D13" s="112">
        <f>D11+D12</f>
        <v>6899171</v>
      </c>
      <c r="E13" s="112">
        <f>E11+E12</f>
        <v>4922644</v>
      </c>
    </row>
    <row r="14" spans="1:6" ht="15" x14ac:dyDescent="0.2">
      <c r="A14" s="3"/>
      <c r="B14" s="3"/>
      <c r="C14" s="3"/>
    </row>
    <row r="15" spans="1:6" ht="15" x14ac:dyDescent="0.2">
      <c r="A15" s="3"/>
      <c r="B15" s="3"/>
      <c r="C15" s="3"/>
    </row>
    <row r="16" spans="1:6" ht="15" x14ac:dyDescent="0.2">
      <c r="A16" s="3"/>
      <c r="B16" s="3"/>
      <c r="C16" s="3"/>
    </row>
  </sheetData>
  <sheetProtection selectLockedCells="1" selectUnlockedCells="1"/>
  <mergeCells count="8">
    <mergeCell ref="A1:E1"/>
    <mergeCell ref="A2:E2"/>
    <mergeCell ref="A3:E3"/>
    <mergeCell ref="A13:B13"/>
    <mergeCell ref="A4:E4"/>
    <mergeCell ref="A5:E5"/>
    <mergeCell ref="A8:E8"/>
    <mergeCell ref="A6:E6"/>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1"/>
  <sheetViews>
    <sheetView view="pageBreakPreview" zoomScaleNormal="75" workbookViewId="0">
      <selection activeCell="C13" sqref="C13"/>
    </sheetView>
  </sheetViews>
  <sheetFormatPr defaultRowHeight="12.75" x14ac:dyDescent="0.2"/>
  <cols>
    <col min="1" max="1" width="48.140625" customWidth="1"/>
    <col min="2" max="2" width="26.140625" customWidth="1"/>
    <col min="3" max="3" width="14.42578125" customWidth="1"/>
    <col min="4" max="4" width="0.140625" hidden="1" customWidth="1"/>
  </cols>
  <sheetData>
    <row r="1" spans="1:6" x14ac:dyDescent="0.2">
      <c r="A1" s="211"/>
      <c r="B1" s="211"/>
      <c r="C1" s="211"/>
      <c r="D1" s="211"/>
    </row>
    <row r="2" spans="1:6" x14ac:dyDescent="0.2">
      <c r="A2" s="203" t="s">
        <v>253</v>
      </c>
      <c r="B2" s="203"/>
      <c r="C2" s="203"/>
      <c r="D2" s="203"/>
    </row>
    <row r="3" spans="1:6" x14ac:dyDescent="0.2">
      <c r="A3" s="203" t="s">
        <v>78</v>
      </c>
      <c r="B3" s="203"/>
      <c r="C3" s="203"/>
      <c r="D3" s="203"/>
    </row>
    <row r="4" spans="1:6" x14ac:dyDescent="0.2">
      <c r="A4" s="203" t="s">
        <v>0</v>
      </c>
      <c r="B4" s="203"/>
      <c r="C4" s="203"/>
      <c r="D4" s="203"/>
    </row>
    <row r="5" spans="1:6" x14ac:dyDescent="0.2">
      <c r="A5" s="203" t="s">
        <v>318</v>
      </c>
      <c r="B5" s="203"/>
      <c r="C5" s="203"/>
      <c r="D5" s="203"/>
    </row>
    <row r="6" spans="1:6" ht="14.45" customHeight="1" x14ac:dyDescent="0.2">
      <c r="A6" s="203" t="s">
        <v>368</v>
      </c>
      <c r="B6" s="203"/>
      <c r="C6" s="203"/>
      <c r="D6" s="139"/>
      <c r="E6" s="139"/>
      <c r="F6" s="139"/>
    </row>
    <row r="7" spans="1:6" ht="14.45" customHeight="1" x14ac:dyDescent="0.2">
      <c r="A7" s="171"/>
      <c r="B7" s="171"/>
      <c r="C7" s="171"/>
      <c r="D7" s="139"/>
      <c r="E7" s="139"/>
      <c r="F7" s="139"/>
    </row>
    <row r="8" spans="1:6" ht="36.6" customHeight="1" x14ac:dyDescent="0.2">
      <c r="A8" s="209" t="s">
        <v>307</v>
      </c>
      <c r="B8" s="209"/>
      <c r="C8" s="209"/>
      <c r="D8" s="209"/>
    </row>
    <row r="9" spans="1:6" x14ac:dyDescent="0.2">
      <c r="A9" s="15"/>
      <c r="B9" s="35"/>
      <c r="C9" s="35"/>
      <c r="D9" s="35"/>
    </row>
    <row r="10" spans="1:6" ht="41.45" customHeight="1" x14ac:dyDescent="0.2">
      <c r="A10" s="138" t="s">
        <v>1</v>
      </c>
      <c r="B10" s="138" t="s">
        <v>69</v>
      </c>
      <c r="C10" s="138" t="s">
        <v>250</v>
      </c>
      <c r="D10" s="115" t="s">
        <v>245</v>
      </c>
    </row>
    <row r="11" spans="1:6" ht="28.15" customHeight="1" x14ac:dyDescent="0.2">
      <c r="A11" s="116" t="s">
        <v>85</v>
      </c>
      <c r="B11" s="26" t="s">
        <v>70</v>
      </c>
      <c r="C11" s="117">
        <f>C14</f>
        <v>131590.98999999464</v>
      </c>
      <c r="D11" s="117" t="e">
        <f>D12-D13</f>
        <v>#REF!</v>
      </c>
    </row>
    <row r="12" spans="1:6" ht="27" customHeight="1" x14ac:dyDescent="0.2">
      <c r="A12" s="116" t="s">
        <v>83</v>
      </c>
      <c r="B12" s="26" t="s">
        <v>71</v>
      </c>
      <c r="C12" s="117">
        <f>'Прил.2 Доходы бюджета 2024'!C43</f>
        <v>97838135.760000005</v>
      </c>
      <c r="D12" s="117" t="e">
        <f>'Прил.2 Доходы бюджета 2024'!#REF!</f>
        <v>#REF!</v>
      </c>
    </row>
    <row r="13" spans="1:6" ht="26.45" customHeight="1" x14ac:dyDescent="0.2">
      <c r="A13" s="116" t="s">
        <v>84</v>
      </c>
      <c r="B13" s="26" t="s">
        <v>72</v>
      </c>
      <c r="C13" s="117">
        <f>'Прил. 6 Расходы бюджета 2024'!F172</f>
        <v>97969726.75</v>
      </c>
      <c r="D13" s="117" t="e">
        <f>'Прил.4 Расходы бюджета 2024'!#REF!</f>
        <v>#REF!</v>
      </c>
    </row>
    <row r="14" spans="1:6" ht="24" customHeight="1" x14ac:dyDescent="0.2">
      <c r="A14" s="225" t="s">
        <v>263</v>
      </c>
      <c r="B14" s="225"/>
      <c r="C14" s="117">
        <f>-C12+C13</f>
        <v>131590.98999999464</v>
      </c>
      <c r="D14" s="117" t="e">
        <f>D11</f>
        <v>#REF!</v>
      </c>
    </row>
    <row r="15" spans="1:6" ht="18" x14ac:dyDescent="0.25">
      <c r="A15" s="2"/>
    </row>
    <row r="16" spans="1:6" ht="18" x14ac:dyDescent="0.25">
      <c r="A16" s="2"/>
    </row>
    <row r="17" spans="1:1" ht="18" x14ac:dyDescent="0.25">
      <c r="A17" s="2"/>
    </row>
    <row r="18" spans="1:1" ht="18" x14ac:dyDescent="0.25">
      <c r="A18" s="2"/>
    </row>
    <row r="19" spans="1:1" ht="18" x14ac:dyDescent="0.25">
      <c r="A19" s="2"/>
    </row>
    <row r="20" spans="1:1" ht="18" x14ac:dyDescent="0.25">
      <c r="A20" s="2"/>
    </row>
    <row r="21" spans="1:1" ht="18" x14ac:dyDescent="0.25">
      <c r="A21" s="2"/>
    </row>
    <row r="22" spans="1:1" ht="18" x14ac:dyDescent="0.25">
      <c r="A22" s="2"/>
    </row>
    <row r="23" spans="1:1" ht="18" x14ac:dyDescent="0.25">
      <c r="A23" s="2"/>
    </row>
    <row r="24" spans="1:1" ht="18" x14ac:dyDescent="0.25">
      <c r="A24" s="2"/>
    </row>
    <row r="25" spans="1:1" ht="18" x14ac:dyDescent="0.25">
      <c r="A25" s="2"/>
    </row>
    <row r="26" spans="1:1" ht="18" x14ac:dyDescent="0.25">
      <c r="A26" s="2"/>
    </row>
    <row r="27" spans="1:1" ht="18" x14ac:dyDescent="0.25">
      <c r="A27" s="2"/>
    </row>
    <row r="28" spans="1:1" ht="18" x14ac:dyDescent="0.25">
      <c r="A28" s="2"/>
    </row>
    <row r="29" spans="1:1" ht="18" x14ac:dyDescent="0.25">
      <c r="A29" s="2"/>
    </row>
    <row r="30" spans="1:1" ht="18" x14ac:dyDescent="0.25">
      <c r="A30" s="2"/>
    </row>
    <row r="31" spans="1:1" ht="18" x14ac:dyDescent="0.25">
      <c r="A31" s="2"/>
    </row>
    <row r="32" spans="1:1" ht="18" x14ac:dyDescent="0.25">
      <c r="A32" s="2"/>
    </row>
    <row r="33" spans="1:1" ht="18" x14ac:dyDescent="0.25">
      <c r="A33" s="2"/>
    </row>
    <row r="34" spans="1:1" ht="18" x14ac:dyDescent="0.25">
      <c r="A34" s="2"/>
    </row>
    <row r="35" spans="1:1" ht="18" x14ac:dyDescent="0.25">
      <c r="A35" s="2"/>
    </row>
    <row r="36" spans="1:1" ht="18" x14ac:dyDescent="0.25">
      <c r="A36" s="2"/>
    </row>
    <row r="37" spans="1:1" ht="18" x14ac:dyDescent="0.25">
      <c r="A37" s="2"/>
    </row>
    <row r="38" spans="1:1" ht="18" x14ac:dyDescent="0.25">
      <c r="A38" s="2"/>
    </row>
    <row r="39" spans="1:1" ht="18" x14ac:dyDescent="0.25">
      <c r="A39" s="2"/>
    </row>
    <row r="40" spans="1:1" ht="18" x14ac:dyDescent="0.25">
      <c r="A40" s="2"/>
    </row>
    <row r="41" spans="1:1" ht="18" x14ac:dyDescent="0.25">
      <c r="A41" s="2"/>
    </row>
    <row r="42" spans="1:1" ht="18" x14ac:dyDescent="0.25">
      <c r="A42" s="2"/>
    </row>
    <row r="43" spans="1:1" ht="18" x14ac:dyDescent="0.25">
      <c r="A43" s="2"/>
    </row>
    <row r="44" spans="1:1" ht="18" x14ac:dyDescent="0.25">
      <c r="A44" s="2"/>
    </row>
    <row r="45" spans="1:1" ht="18" x14ac:dyDescent="0.25">
      <c r="A45" s="2"/>
    </row>
    <row r="46" spans="1:1" ht="18" x14ac:dyDescent="0.25">
      <c r="A46" s="2"/>
    </row>
    <row r="47" spans="1:1" ht="18" x14ac:dyDescent="0.25">
      <c r="A47" s="2"/>
    </row>
    <row r="48" spans="1:1" ht="18" x14ac:dyDescent="0.25">
      <c r="A48" s="2"/>
    </row>
    <row r="49" spans="1:1" ht="18" x14ac:dyDescent="0.25">
      <c r="A49" s="2"/>
    </row>
    <row r="50" spans="1:1" ht="18" x14ac:dyDescent="0.25">
      <c r="A50" s="2"/>
    </row>
    <row r="51" spans="1:1" ht="18" x14ac:dyDescent="0.25">
      <c r="A51" s="2"/>
    </row>
    <row r="52" spans="1:1" ht="18" x14ac:dyDescent="0.25">
      <c r="A52" s="2"/>
    </row>
    <row r="53" spans="1:1" ht="18" x14ac:dyDescent="0.25">
      <c r="A53" s="2"/>
    </row>
    <row r="54" spans="1:1" ht="18" x14ac:dyDescent="0.25">
      <c r="A54" s="2"/>
    </row>
    <row r="55" spans="1:1" ht="18" x14ac:dyDescent="0.25">
      <c r="A55" s="2"/>
    </row>
    <row r="56" spans="1:1" ht="18" x14ac:dyDescent="0.25">
      <c r="A56" s="2"/>
    </row>
    <row r="57" spans="1:1" ht="18" x14ac:dyDescent="0.25">
      <c r="A57" s="2"/>
    </row>
    <row r="58" spans="1:1" ht="18" x14ac:dyDescent="0.25">
      <c r="A58" s="2"/>
    </row>
    <row r="59" spans="1:1" ht="18" x14ac:dyDescent="0.25">
      <c r="A59" s="2"/>
    </row>
    <row r="60" spans="1:1" ht="18" x14ac:dyDescent="0.25">
      <c r="A60" s="2"/>
    </row>
    <row r="61" spans="1:1" ht="18" x14ac:dyDescent="0.25">
      <c r="A61" s="2"/>
    </row>
    <row r="62" spans="1:1" ht="18" x14ac:dyDescent="0.25">
      <c r="A62" s="2"/>
    </row>
    <row r="63" spans="1:1" ht="18" x14ac:dyDescent="0.25">
      <c r="A63" s="2"/>
    </row>
    <row r="64" spans="1:1" ht="18" x14ac:dyDescent="0.25">
      <c r="A64" s="2"/>
    </row>
    <row r="65" spans="1:1" ht="18" x14ac:dyDescent="0.25">
      <c r="A65" s="2"/>
    </row>
    <row r="66" spans="1:1" ht="18" x14ac:dyDescent="0.25">
      <c r="A66" s="2"/>
    </row>
    <row r="67" spans="1:1" ht="18" x14ac:dyDescent="0.25">
      <c r="A67" s="2"/>
    </row>
    <row r="68" spans="1:1" ht="18" x14ac:dyDescent="0.25">
      <c r="A68" s="2"/>
    </row>
    <row r="69" spans="1:1" ht="18" x14ac:dyDescent="0.25">
      <c r="A69" s="2"/>
    </row>
    <row r="70" spans="1:1" ht="18" x14ac:dyDescent="0.25">
      <c r="A70" s="2"/>
    </row>
    <row r="71" spans="1:1" ht="18" x14ac:dyDescent="0.25">
      <c r="A71" s="2"/>
    </row>
  </sheetData>
  <sheetProtection selectLockedCells="1" selectUnlockedCells="1"/>
  <mergeCells count="8">
    <mergeCell ref="A14:B14"/>
    <mergeCell ref="A1:D1"/>
    <mergeCell ref="A2:D2"/>
    <mergeCell ref="A3:D3"/>
    <mergeCell ref="A4:D4"/>
    <mergeCell ref="A5:D5"/>
    <mergeCell ref="A8:D8"/>
    <mergeCell ref="A6:C6"/>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2"/>
  <sheetViews>
    <sheetView view="pageBreakPreview" zoomScaleNormal="75" workbookViewId="0">
      <selection activeCell="A7" sqref="A7"/>
    </sheetView>
  </sheetViews>
  <sheetFormatPr defaultRowHeight="12.75" x14ac:dyDescent="0.2"/>
  <cols>
    <col min="1" max="1" width="33.28515625" customWidth="1"/>
    <col min="2" max="2" width="26.140625" customWidth="1"/>
    <col min="3" max="3" width="0.140625" hidden="1" customWidth="1"/>
    <col min="4" max="5" width="14.5703125" customWidth="1"/>
  </cols>
  <sheetData>
    <row r="1" spans="1:6" x14ac:dyDescent="0.2">
      <c r="A1" s="211"/>
      <c r="B1" s="211"/>
      <c r="C1" s="211"/>
      <c r="D1" s="211"/>
      <c r="E1" s="211"/>
    </row>
    <row r="2" spans="1:6" x14ac:dyDescent="0.2">
      <c r="A2" s="203" t="s">
        <v>254</v>
      </c>
      <c r="B2" s="203"/>
      <c r="C2" s="203"/>
      <c r="D2" s="203"/>
      <c r="E2" s="203"/>
    </row>
    <row r="3" spans="1:6" x14ac:dyDescent="0.2">
      <c r="A3" s="203" t="s">
        <v>78</v>
      </c>
      <c r="B3" s="203"/>
      <c r="C3" s="203"/>
      <c r="D3" s="203"/>
      <c r="E3" s="203"/>
    </row>
    <row r="4" spans="1:6" x14ac:dyDescent="0.2">
      <c r="A4" s="203" t="s">
        <v>0</v>
      </c>
      <c r="B4" s="203"/>
      <c r="C4" s="203"/>
      <c r="D4" s="203"/>
      <c r="E4" s="203"/>
    </row>
    <row r="5" spans="1:6" x14ac:dyDescent="0.2">
      <c r="A5" s="203" t="s">
        <v>318</v>
      </c>
      <c r="B5" s="203"/>
      <c r="C5" s="203"/>
      <c r="D5" s="203"/>
      <c r="E5" s="203"/>
    </row>
    <row r="6" spans="1:6" ht="16.149999999999999" customHeight="1" x14ac:dyDescent="0.2">
      <c r="A6" s="211" t="s">
        <v>368</v>
      </c>
      <c r="B6" s="211"/>
      <c r="C6" s="211"/>
      <c r="D6" s="211"/>
      <c r="E6" s="211"/>
      <c r="F6" s="139"/>
    </row>
    <row r="7" spans="1:6" ht="16.149999999999999" customHeight="1" x14ac:dyDescent="0.2">
      <c r="A7" s="172"/>
      <c r="B7" s="172"/>
      <c r="C7" s="172"/>
      <c r="D7" s="172"/>
      <c r="E7" s="172"/>
      <c r="F7" s="139"/>
    </row>
    <row r="8" spans="1:6" ht="36.6" customHeight="1" x14ac:dyDescent="0.2">
      <c r="A8" s="209" t="s">
        <v>308</v>
      </c>
      <c r="B8" s="209"/>
      <c r="C8" s="209"/>
      <c r="D8" s="209"/>
      <c r="E8" s="209"/>
    </row>
    <row r="9" spans="1:6" ht="17.45" customHeight="1" x14ac:dyDescent="0.2">
      <c r="A9" s="15"/>
      <c r="B9" s="35"/>
      <c r="C9" s="35"/>
      <c r="D9" s="35"/>
      <c r="E9" s="35"/>
    </row>
    <row r="10" spans="1:6" x14ac:dyDescent="0.2">
      <c r="A10" s="15"/>
      <c r="B10" s="35"/>
      <c r="C10" s="35"/>
      <c r="D10" s="35"/>
      <c r="E10" s="17" t="s">
        <v>3</v>
      </c>
    </row>
    <row r="11" spans="1:6" ht="41.45" customHeight="1" x14ac:dyDescent="0.2">
      <c r="A11" s="115" t="s">
        <v>1</v>
      </c>
      <c r="B11" s="115" t="s">
        <v>69</v>
      </c>
      <c r="C11" s="115" t="s">
        <v>245</v>
      </c>
      <c r="D11" s="115" t="s">
        <v>281</v>
      </c>
      <c r="E11" s="115" t="s">
        <v>301</v>
      </c>
    </row>
    <row r="12" spans="1:6" ht="28.15" customHeight="1" x14ac:dyDescent="0.2">
      <c r="A12" s="33" t="s">
        <v>85</v>
      </c>
      <c r="B12" s="26" t="s">
        <v>70</v>
      </c>
      <c r="C12" s="117" t="e">
        <f>C13-C14</f>
        <v>#REF!</v>
      </c>
      <c r="D12" s="117">
        <f>D13-D14</f>
        <v>0</v>
      </c>
      <c r="E12" s="117">
        <f>E13-E14</f>
        <v>0</v>
      </c>
    </row>
    <row r="13" spans="1:6" ht="30.6" customHeight="1" x14ac:dyDescent="0.2">
      <c r="A13" s="33" t="s">
        <v>83</v>
      </c>
      <c r="B13" s="26" t="s">
        <v>71</v>
      </c>
      <c r="C13" s="117" t="e">
        <f>'Прил.2 Доходы бюджета 2024'!#REF!</f>
        <v>#REF!</v>
      </c>
      <c r="D13" s="117">
        <f>'Прил.3 Доходы бюджета 2025-2026'!C28</f>
        <v>6899171</v>
      </c>
      <c r="E13" s="117">
        <f>'Прил.3 Доходы бюджета 2025-2026'!D28</f>
        <v>4922644</v>
      </c>
    </row>
    <row r="14" spans="1:6" ht="33.6" customHeight="1" x14ac:dyDescent="0.2">
      <c r="A14" s="33" t="s">
        <v>84</v>
      </c>
      <c r="B14" s="26" t="s">
        <v>72</v>
      </c>
      <c r="C14" s="117" t="e">
        <f>'Прил.4 Расходы бюджета 2024'!#REF!</f>
        <v>#REF!</v>
      </c>
      <c r="D14" s="117">
        <f>'Прил. 7 Расходы бюдж.2025-2026'!F77</f>
        <v>6899171</v>
      </c>
      <c r="E14" s="117">
        <f>'Прил. 7 Расходы бюдж.2025-2026'!G77</f>
        <v>4922644</v>
      </c>
    </row>
    <row r="15" spans="1:6" ht="24" customHeight="1" x14ac:dyDescent="0.2">
      <c r="A15" s="225" t="s">
        <v>263</v>
      </c>
      <c r="B15" s="225"/>
      <c r="C15" s="117" t="e">
        <f>C12</f>
        <v>#REF!</v>
      </c>
      <c r="D15" s="117">
        <f>D12</f>
        <v>0</v>
      </c>
      <c r="E15" s="117">
        <f>E12</f>
        <v>0</v>
      </c>
    </row>
    <row r="16" spans="1:6" ht="18" x14ac:dyDescent="0.25">
      <c r="A16" s="2"/>
    </row>
    <row r="17" spans="1:1" ht="18" x14ac:dyDescent="0.25">
      <c r="A17" s="2"/>
    </row>
    <row r="18" spans="1:1" ht="18" x14ac:dyDescent="0.25">
      <c r="A18" s="2"/>
    </row>
    <row r="19" spans="1:1" ht="18" x14ac:dyDescent="0.25">
      <c r="A19" s="2"/>
    </row>
    <row r="20" spans="1:1" ht="18" x14ac:dyDescent="0.25">
      <c r="A20" s="2"/>
    </row>
    <row r="21" spans="1:1" ht="18" x14ac:dyDescent="0.25">
      <c r="A21" s="2"/>
    </row>
    <row r="22" spans="1:1" ht="18" x14ac:dyDescent="0.25">
      <c r="A22" s="2"/>
    </row>
    <row r="23" spans="1:1" ht="18" x14ac:dyDescent="0.25">
      <c r="A23" s="2"/>
    </row>
    <row r="24" spans="1:1" ht="18" x14ac:dyDescent="0.25">
      <c r="A24" s="2"/>
    </row>
    <row r="25" spans="1:1" ht="18" x14ac:dyDescent="0.25">
      <c r="A25" s="2"/>
    </row>
    <row r="26" spans="1:1" ht="18" x14ac:dyDescent="0.25">
      <c r="A26" s="2"/>
    </row>
    <row r="27" spans="1:1" ht="18" x14ac:dyDescent="0.25">
      <c r="A27" s="2"/>
    </row>
    <row r="28" spans="1:1" ht="18" x14ac:dyDescent="0.25">
      <c r="A28" s="2"/>
    </row>
    <row r="29" spans="1:1" ht="18" x14ac:dyDescent="0.25">
      <c r="A29" s="2"/>
    </row>
    <row r="30" spans="1:1" ht="18" x14ac:dyDescent="0.25">
      <c r="A30" s="2"/>
    </row>
    <row r="31" spans="1:1" ht="18" x14ac:dyDescent="0.25">
      <c r="A31" s="2"/>
    </row>
    <row r="32" spans="1:1" ht="18" x14ac:dyDescent="0.25">
      <c r="A32" s="2"/>
    </row>
    <row r="33" spans="1:1" ht="18" x14ac:dyDescent="0.25">
      <c r="A33" s="2"/>
    </row>
    <row r="34" spans="1:1" ht="18" x14ac:dyDescent="0.25">
      <c r="A34" s="2"/>
    </row>
    <row r="35" spans="1:1" ht="18" x14ac:dyDescent="0.25">
      <c r="A35" s="2"/>
    </row>
    <row r="36" spans="1:1" ht="18" x14ac:dyDescent="0.25">
      <c r="A36" s="2"/>
    </row>
    <row r="37" spans="1:1" ht="18" x14ac:dyDescent="0.25">
      <c r="A37" s="2"/>
    </row>
    <row r="38" spans="1:1" ht="18" x14ac:dyDescent="0.25">
      <c r="A38" s="2"/>
    </row>
    <row r="39" spans="1:1" ht="18" x14ac:dyDescent="0.25">
      <c r="A39" s="2"/>
    </row>
    <row r="40" spans="1:1" ht="18" x14ac:dyDescent="0.25">
      <c r="A40" s="2"/>
    </row>
    <row r="41" spans="1:1" ht="18" x14ac:dyDescent="0.25">
      <c r="A41" s="2"/>
    </row>
    <row r="42" spans="1:1" ht="18" x14ac:dyDescent="0.25">
      <c r="A42" s="2"/>
    </row>
    <row r="43" spans="1:1" ht="18" x14ac:dyDescent="0.25">
      <c r="A43" s="2"/>
    </row>
    <row r="44" spans="1:1" ht="18" x14ac:dyDescent="0.25">
      <c r="A44" s="2"/>
    </row>
    <row r="45" spans="1:1" ht="18" x14ac:dyDescent="0.25">
      <c r="A45" s="2"/>
    </row>
    <row r="46" spans="1:1" ht="18" x14ac:dyDescent="0.25">
      <c r="A46" s="2"/>
    </row>
    <row r="47" spans="1:1" ht="18" x14ac:dyDescent="0.25">
      <c r="A47" s="2"/>
    </row>
    <row r="48" spans="1:1" ht="18" x14ac:dyDescent="0.25">
      <c r="A48" s="2"/>
    </row>
    <row r="49" spans="1:1" ht="18" x14ac:dyDescent="0.25">
      <c r="A49" s="2"/>
    </row>
    <row r="50" spans="1:1" ht="18" x14ac:dyDescent="0.25">
      <c r="A50" s="2"/>
    </row>
    <row r="51" spans="1:1" ht="18" x14ac:dyDescent="0.25">
      <c r="A51" s="2"/>
    </row>
    <row r="52" spans="1:1" ht="18" x14ac:dyDescent="0.25">
      <c r="A52" s="2"/>
    </row>
    <row r="53" spans="1:1" ht="18" x14ac:dyDescent="0.25">
      <c r="A53" s="2"/>
    </row>
    <row r="54" spans="1:1" ht="18" x14ac:dyDescent="0.25">
      <c r="A54" s="2"/>
    </row>
    <row r="55" spans="1:1" ht="18" x14ac:dyDescent="0.25">
      <c r="A55" s="2"/>
    </row>
    <row r="56" spans="1:1" ht="18" x14ac:dyDescent="0.25">
      <c r="A56" s="2"/>
    </row>
    <row r="57" spans="1:1" ht="18" x14ac:dyDescent="0.25">
      <c r="A57" s="2"/>
    </row>
    <row r="58" spans="1:1" ht="18" x14ac:dyDescent="0.25">
      <c r="A58" s="2"/>
    </row>
    <row r="59" spans="1:1" ht="18" x14ac:dyDescent="0.25">
      <c r="A59" s="2"/>
    </row>
    <row r="60" spans="1:1" ht="18" x14ac:dyDescent="0.25">
      <c r="A60" s="2"/>
    </row>
    <row r="61" spans="1:1" ht="18" x14ac:dyDescent="0.25">
      <c r="A61" s="2"/>
    </row>
    <row r="62" spans="1:1" ht="18" x14ac:dyDescent="0.25">
      <c r="A62" s="2"/>
    </row>
    <row r="63" spans="1:1" ht="18" x14ac:dyDescent="0.25">
      <c r="A63" s="2"/>
    </row>
    <row r="64" spans="1:1" ht="18" x14ac:dyDescent="0.25">
      <c r="A64" s="2"/>
    </row>
    <row r="65" spans="1:1" ht="18" x14ac:dyDescent="0.25">
      <c r="A65" s="2"/>
    </row>
    <row r="66" spans="1:1" ht="18" x14ac:dyDescent="0.25">
      <c r="A66" s="2"/>
    </row>
    <row r="67" spans="1:1" ht="18" x14ac:dyDescent="0.25">
      <c r="A67" s="2"/>
    </row>
    <row r="68" spans="1:1" ht="18" x14ac:dyDescent="0.25">
      <c r="A68" s="2"/>
    </row>
    <row r="69" spans="1:1" ht="18" x14ac:dyDescent="0.25">
      <c r="A69" s="2"/>
    </row>
    <row r="70" spans="1:1" ht="18" x14ac:dyDescent="0.25">
      <c r="A70" s="2"/>
    </row>
    <row r="71" spans="1:1" ht="18" x14ac:dyDescent="0.25">
      <c r="A71" s="2"/>
    </row>
    <row r="72" spans="1:1" ht="18" x14ac:dyDescent="0.25">
      <c r="A72" s="2"/>
    </row>
  </sheetData>
  <sheetProtection selectLockedCells="1" selectUnlockedCells="1"/>
  <mergeCells count="8">
    <mergeCell ref="A15:B15"/>
    <mergeCell ref="A1:E1"/>
    <mergeCell ref="A2:E2"/>
    <mergeCell ref="A3:E3"/>
    <mergeCell ref="A4:E4"/>
    <mergeCell ref="A5:E5"/>
    <mergeCell ref="A8:E8"/>
    <mergeCell ref="A6:E6"/>
  </mergeCells>
  <pageMargins left="0.70866141732283472" right="0.70866141732283472" top="0.74803149606299213" bottom="0.74803149606299213" header="0.31496062992125984" footer="0.31496062992125984"/>
  <pageSetup paperSize="9" firstPageNumber="0" fitToHeight="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view="pageBreakPreview" zoomScaleNormal="100" zoomScaleSheetLayoutView="100" workbookViewId="0">
      <selection activeCell="C19" sqref="C19"/>
    </sheetView>
  </sheetViews>
  <sheetFormatPr defaultRowHeight="12.75" x14ac:dyDescent="0.2"/>
  <cols>
    <col min="1" max="1" width="23.42578125" customWidth="1"/>
    <col min="2" max="2" width="27" customWidth="1"/>
    <col min="3" max="3" width="13.7109375" customWidth="1"/>
    <col min="4" max="4" width="13" customWidth="1"/>
    <col min="5" max="5" width="12.5703125" customWidth="1"/>
  </cols>
  <sheetData>
    <row r="1" spans="1:6" ht="15.75" x14ac:dyDescent="0.25">
      <c r="A1" s="211"/>
      <c r="B1" s="211"/>
      <c r="C1" s="211"/>
      <c r="D1" s="211"/>
      <c r="E1" s="211"/>
      <c r="F1" s="10"/>
    </row>
    <row r="2" spans="1:6" ht="15.75" x14ac:dyDescent="0.25">
      <c r="A2" s="203" t="s">
        <v>255</v>
      </c>
      <c r="B2" s="203"/>
      <c r="C2" s="203"/>
      <c r="D2" s="203"/>
      <c r="E2" s="203"/>
      <c r="F2" s="9"/>
    </row>
    <row r="3" spans="1:6" ht="15.75" x14ac:dyDescent="0.25">
      <c r="A3" s="203" t="s">
        <v>78</v>
      </c>
      <c r="B3" s="203"/>
      <c r="C3" s="203"/>
      <c r="D3" s="203"/>
      <c r="E3" s="203"/>
      <c r="F3" s="9"/>
    </row>
    <row r="4" spans="1:6" ht="15.75" x14ac:dyDescent="0.25">
      <c r="A4" s="203" t="s">
        <v>0</v>
      </c>
      <c r="B4" s="203"/>
      <c r="C4" s="203"/>
      <c r="D4" s="203"/>
      <c r="E4" s="203"/>
      <c r="F4" s="9"/>
    </row>
    <row r="5" spans="1:6" ht="15.75" x14ac:dyDescent="0.25">
      <c r="A5" s="203" t="s">
        <v>318</v>
      </c>
      <c r="B5" s="203"/>
      <c r="C5" s="203"/>
      <c r="D5" s="203"/>
      <c r="E5" s="203"/>
      <c r="F5" s="9"/>
    </row>
    <row r="6" spans="1:6" ht="16.899999999999999" customHeight="1" x14ac:dyDescent="0.25">
      <c r="A6" s="14"/>
      <c r="B6" s="14"/>
      <c r="C6" s="203" t="s">
        <v>368</v>
      </c>
      <c r="D6" s="203"/>
      <c r="E6" s="203"/>
      <c r="F6" s="9"/>
    </row>
    <row r="7" spans="1:6" ht="16.899999999999999" customHeight="1" x14ac:dyDescent="0.25">
      <c r="A7" s="171"/>
      <c r="B7" s="171"/>
      <c r="C7" s="171"/>
      <c r="D7" s="171"/>
      <c r="E7" s="171"/>
      <c r="F7" s="9"/>
    </row>
    <row r="8" spans="1:6" ht="41.45" customHeight="1" x14ac:dyDescent="0.2">
      <c r="A8" s="209" t="s">
        <v>309</v>
      </c>
      <c r="B8" s="209"/>
      <c r="C8" s="209"/>
      <c r="D8" s="209"/>
      <c r="E8" s="209"/>
    </row>
    <row r="9" spans="1:6" ht="17.45" customHeight="1" x14ac:dyDescent="0.2">
      <c r="A9" s="118"/>
      <c r="B9" s="118"/>
      <c r="C9" s="118"/>
      <c r="D9" s="118"/>
      <c r="E9" s="118"/>
    </row>
    <row r="10" spans="1:6" ht="15.6" customHeight="1" x14ac:dyDescent="0.2">
      <c r="A10" s="35"/>
      <c r="B10" s="35"/>
      <c r="C10" s="35"/>
      <c r="D10" s="35"/>
      <c r="E10" s="5" t="s">
        <v>3</v>
      </c>
    </row>
    <row r="11" spans="1:6" ht="13.15" customHeight="1" x14ac:dyDescent="0.2">
      <c r="A11" s="216" t="s">
        <v>4</v>
      </c>
      <c r="B11" s="216" t="s">
        <v>2</v>
      </c>
      <c r="C11" s="216" t="s">
        <v>250</v>
      </c>
      <c r="D11" s="216" t="s">
        <v>281</v>
      </c>
      <c r="E11" s="216" t="s">
        <v>301</v>
      </c>
    </row>
    <row r="12" spans="1:6" x14ac:dyDescent="0.2">
      <c r="A12" s="216"/>
      <c r="B12" s="216"/>
      <c r="C12" s="216"/>
      <c r="D12" s="216"/>
      <c r="E12" s="216"/>
    </row>
    <row r="13" spans="1:6" ht="63.75" x14ac:dyDescent="0.2">
      <c r="A13" s="33" t="s">
        <v>87</v>
      </c>
      <c r="B13" s="38" t="s">
        <v>352</v>
      </c>
      <c r="C13" s="28">
        <v>7602000</v>
      </c>
      <c r="D13" s="28">
        <v>2052000</v>
      </c>
      <c r="E13" s="28">
        <v>0</v>
      </c>
    </row>
    <row r="14" spans="1:6" ht="63.75" x14ac:dyDescent="0.2">
      <c r="A14" s="33" t="s">
        <v>86</v>
      </c>
      <c r="B14" s="38" t="s">
        <v>315</v>
      </c>
      <c r="C14" s="28">
        <v>355756</v>
      </c>
      <c r="D14" s="28">
        <v>390171</v>
      </c>
      <c r="E14" s="28">
        <v>425644</v>
      </c>
    </row>
    <row r="15" spans="1:6" ht="165.75" x14ac:dyDescent="0.2">
      <c r="A15" s="33" t="s">
        <v>319</v>
      </c>
      <c r="B15" s="38" t="s">
        <v>320</v>
      </c>
      <c r="C15" s="28">
        <v>74732198</v>
      </c>
      <c r="D15" s="28">
        <v>0</v>
      </c>
      <c r="E15" s="28">
        <v>0</v>
      </c>
    </row>
    <row r="16" spans="1:6" ht="140.25" x14ac:dyDescent="0.2">
      <c r="A16" s="33" t="s">
        <v>321</v>
      </c>
      <c r="B16" s="192" t="s">
        <v>322</v>
      </c>
      <c r="C16" s="28">
        <v>2964000</v>
      </c>
      <c r="D16" s="28">
        <v>0</v>
      </c>
      <c r="E16" s="28">
        <v>0</v>
      </c>
    </row>
    <row r="17" spans="1:5" ht="114.75" x14ac:dyDescent="0.2">
      <c r="A17" s="33" t="s">
        <v>323</v>
      </c>
      <c r="B17" s="196" t="s">
        <v>324</v>
      </c>
      <c r="C17" s="173">
        <v>1336878</v>
      </c>
      <c r="D17" s="28">
        <v>0</v>
      </c>
      <c r="E17" s="28">
        <v>0</v>
      </c>
    </row>
    <row r="18" spans="1:5" ht="38.25" x14ac:dyDescent="0.2">
      <c r="A18" s="33" t="s">
        <v>366</v>
      </c>
      <c r="B18" s="196" t="s">
        <v>367</v>
      </c>
      <c r="C18" s="173">
        <v>890000</v>
      </c>
      <c r="D18" s="28">
        <v>0</v>
      </c>
      <c r="E18" s="28">
        <v>0</v>
      </c>
    </row>
    <row r="19" spans="1:5" ht="102" x14ac:dyDescent="0.2">
      <c r="A19" s="33" t="s">
        <v>325</v>
      </c>
      <c r="B19" s="192" t="s">
        <v>326</v>
      </c>
      <c r="C19" s="28">
        <v>2187500</v>
      </c>
      <c r="D19" s="28">
        <v>0</v>
      </c>
      <c r="E19" s="28">
        <v>0</v>
      </c>
    </row>
    <row r="20" spans="1:5" ht="102" x14ac:dyDescent="0.2">
      <c r="A20" s="190" t="s">
        <v>346</v>
      </c>
      <c r="B20" s="38" t="s">
        <v>347</v>
      </c>
      <c r="C20" s="28">
        <v>950000</v>
      </c>
      <c r="D20" s="39">
        <v>0</v>
      </c>
      <c r="E20" s="39">
        <v>0</v>
      </c>
    </row>
    <row r="21" spans="1:5" ht="102" x14ac:dyDescent="0.2">
      <c r="A21" s="33" t="s">
        <v>355</v>
      </c>
      <c r="B21" s="192" t="s">
        <v>356</v>
      </c>
      <c r="C21" s="28">
        <v>21300</v>
      </c>
      <c r="D21" s="39">
        <v>0</v>
      </c>
      <c r="E21" s="39">
        <v>0</v>
      </c>
    </row>
    <row r="22" spans="1:5" ht="114.75" x14ac:dyDescent="0.2">
      <c r="A22" s="33" t="s">
        <v>357</v>
      </c>
      <c r="B22" s="192" t="s">
        <v>358</v>
      </c>
      <c r="C22" s="28">
        <v>69658.759999999995</v>
      </c>
      <c r="D22" s="39">
        <v>0</v>
      </c>
      <c r="E22" s="39">
        <v>0</v>
      </c>
    </row>
    <row r="23" spans="1:5" x14ac:dyDescent="0.2">
      <c r="A23" s="221" t="s">
        <v>77</v>
      </c>
      <c r="B23" s="221"/>
      <c r="C23" s="119">
        <f>SUM(C13:C22)</f>
        <v>91109290.760000005</v>
      </c>
      <c r="D23" s="119">
        <f>SUM(D13:D20)</f>
        <v>2442171</v>
      </c>
      <c r="E23" s="119">
        <f>SUM(E13:E20)</f>
        <v>425644</v>
      </c>
    </row>
  </sheetData>
  <mergeCells count="13">
    <mergeCell ref="A23:B23"/>
    <mergeCell ref="A1:E1"/>
    <mergeCell ref="A3:E3"/>
    <mergeCell ref="A4:E4"/>
    <mergeCell ref="A2:E2"/>
    <mergeCell ref="A5:E5"/>
    <mergeCell ref="C6:E6"/>
    <mergeCell ref="A8:E8"/>
    <mergeCell ref="A11:A12"/>
    <mergeCell ref="B11:B12"/>
    <mergeCell ref="C11:C12"/>
    <mergeCell ref="D11:D12"/>
    <mergeCell ref="E11:E12"/>
  </mergeCells>
  <pageMargins left="0.70866141732283472" right="0.70866141732283472" top="0.74803149606299213" bottom="0.74803149606299213" header="0.31496062992125984" footer="0.31496062992125984"/>
  <pageSetup paperSize="9" scale="9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view="pageBreakPreview" zoomScaleNormal="100" zoomScaleSheetLayoutView="100" workbookViewId="0">
      <selection activeCell="D15" sqref="D15"/>
    </sheetView>
  </sheetViews>
  <sheetFormatPr defaultColWidth="9.140625" defaultRowHeight="12.75" x14ac:dyDescent="0.2"/>
  <cols>
    <col min="1" max="1" width="0.140625" style="7" customWidth="1"/>
    <col min="2" max="2" width="9.140625" style="7"/>
    <col min="3" max="3" width="42.7109375" style="7" customWidth="1"/>
    <col min="4" max="4" width="14" style="7" customWidth="1"/>
    <col min="5" max="5" width="11.85546875" style="7" customWidth="1"/>
    <col min="6" max="6" width="11.140625" style="7" customWidth="1"/>
    <col min="7" max="253" width="9.140625" style="7" customWidth="1"/>
    <col min="254" max="16384" width="9.140625" style="7"/>
  </cols>
  <sheetData>
    <row r="1" spans="1:6" customFormat="1" x14ac:dyDescent="0.2">
      <c r="A1" s="211"/>
      <c r="B1" s="211"/>
      <c r="C1" s="211"/>
      <c r="D1" s="211"/>
      <c r="E1" s="211"/>
      <c r="F1" s="211"/>
    </row>
    <row r="2" spans="1:6" customFormat="1" x14ac:dyDescent="0.2">
      <c r="A2" s="203" t="s">
        <v>258</v>
      </c>
      <c r="B2" s="203"/>
      <c r="C2" s="203"/>
      <c r="D2" s="203"/>
      <c r="E2" s="203"/>
      <c r="F2" s="203"/>
    </row>
    <row r="3" spans="1:6" customFormat="1" x14ac:dyDescent="0.2">
      <c r="A3" s="203" t="s">
        <v>78</v>
      </c>
      <c r="B3" s="203"/>
      <c r="C3" s="203"/>
      <c r="D3" s="203"/>
      <c r="E3" s="203"/>
      <c r="F3" s="203"/>
    </row>
    <row r="4" spans="1:6" customFormat="1" x14ac:dyDescent="0.2">
      <c r="A4" s="203" t="s">
        <v>0</v>
      </c>
      <c r="B4" s="203"/>
      <c r="C4" s="203"/>
      <c r="D4" s="203"/>
      <c r="E4" s="203"/>
      <c r="F4" s="203"/>
    </row>
    <row r="5" spans="1:6" customFormat="1" x14ac:dyDescent="0.2">
      <c r="A5" s="203" t="s">
        <v>318</v>
      </c>
      <c r="B5" s="203"/>
      <c r="C5" s="203"/>
      <c r="D5" s="203"/>
      <c r="E5" s="203"/>
      <c r="F5" s="203"/>
    </row>
    <row r="6" spans="1:6" ht="17.45" customHeight="1" x14ac:dyDescent="0.2">
      <c r="A6" s="120"/>
      <c r="B6" s="120"/>
      <c r="C6" s="120"/>
      <c r="D6" s="203" t="s">
        <v>368</v>
      </c>
      <c r="E6" s="203"/>
      <c r="F6" s="203"/>
    </row>
    <row r="7" spans="1:6" ht="14.45" customHeight="1" x14ac:dyDescent="0.2">
      <c r="A7" s="120"/>
      <c r="B7" s="120"/>
      <c r="C7" s="120"/>
      <c r="D7" s="120"/>
      <c r="E7" s="120"/>
      <c r="F7" s="121"/>
    </row>
    <row r="8" spans="1:6" ht="46.5" customHeight="1" x14ac:dyDescent="0.2">
      <c r="A8" s="122"/>
      <c r="B8" s="227" t="s">
        <v>310</v>
      </c>
      <c r="C8" s="227"/>
      <c r="D8" s="227"/>
      <c r="E8" s="227"/>
      <c r="F8" s="227"/>
    </row>
    <row r="9" spans="1:6" ht="14.45" customHeight="1" x14ac:dyDescent="0.2">
      <c r="A9" s="120"/>
      <c r="B9" s="120"/>
      <c r="C9" s="120"/>
      <c r="D9" s="120"/>
      <c r="E9" s="120"/>
      <c r="F9" s="121"/>
    </row>
    <row r="10" spans="1:6" ht="31.15" customHeight="1" x14ac:dyDescent="0.2">
      <c r="A10" s="122"/>
      <c r="B10" s="123" t="s">
        <v>73</v>
      </c>
      <c r="C10" s="124" t="s">
        <v>1</v>
      </c>
      <c r="D10" s="124" t="s">
        <v>256</v>
      </c>
      <c r="E10" s="124" t="s">
        <v>282</v>
      </c>
      <c r="F10" s="124" t="s">
        <v>311</v>
      </c>
    </row>
    <row r="11" spans="1:6" ht="75.599999999999994" customHeight="1" x14ac:dyDescent="0.2">
      <c r="A11" s="125"/>
      <c r="B11" s="226" t="s">
        <v>257</v>
      </c>
      <c r="C11" s="226"/>
      <c r="D11" s="126">
        <f>D12+D13+D14+D15+D17</f>
        <v>2667712.48</v>
      </c>
      <c r="E11" s="126">
        <f>E15+E14+E13+E17</f>
        <v>0</v>
      </c>
      <c r="F11" s="126">
        <f>F15+F14+F13+F17</f>
        <v>0</v>
      </c>
    </row>
    <row r="12" spans="1:6" ht="25.5" x14ac:dyDescent="0.2">
      <c r="B12" s="129">
        <v>120</v>
      </c>
      <c r="C12" s="153" t="s">
        <v>290</v>
      </c>
      <c r="D12" s="128">
        <v>109338.48</v>
      </c>
      <c r="E12" s="128">
        <v>0</v>
      </c>
      <c r="F12" s="128">
        <v>0</v>
      </c>
    </row>
    <row r="13" spans="1:6" ht="29.45" customHeight="1" x14ac:dyDescent="0.2">
      <c r="A13" s="125"/>
      <c r="B13" s="127" t="s">
        <v>242</v>
      </c>
      <c r="C13" s="162" t="s">
        <v>266</v>
      </c>
      <c r="D13" s="128">
        <v>180000</v>
      </c>
      <c r="E13" s="128">
        <f>'[1]Прил. 6 Расходы бюджета'!H115</f>
        <v>0</v>
      </c>
      <c r="F13" s="128">
        <f>'[1]Прил. 6 Расходы бюджета'!I115</f>
        <v>0</v>
      </c>
    </row>
    <row r="14" spans="1:6" ht="29.45" customHeight="1" x14ac:dyDescent="0.2">
      <c r="A14" s="125"/>
      <c r="B14" s="127" t="s">
        <v>241</v>
      </c>
      <c r="C14" s="162" t="s">
        <v>265</v>
      </c>
      <c r="D14" s="128">
        <v>136347</v>
      </c>
      <c r="E14" s="128">
        <f>'[1]Прил. 6 Расходы бюджета'!H28</f>
        <v>0</v>
      </c>
      <c r="F14" s="128">
        <f>'[1]Прил. 6 Расходы бюджета'!I28</f>
        <v>0</v>
      </c>
    </row>
    <row r="15" spans="1:6" ht="28.15" customHeight="1" x14ac:dyDescent="0.2">
      <c r="A15" s="125"/>
      <c r="B15" s="127" t="s">
        <v>240</v>
      </c>
      <c r="C15" s="162" t="s">
        <v>264</v>
      </c>
      <c r="D15" s="128">
        <f>2262027-60000</f>
        <v>2202027</v>
      </c>
      <c r="E15" s="128">
        <f>'[1]Прил. 6 Расходы бюджета'!H100</f>
        <v>0</v>
      </c>
      <c r="F15" s="128">
        <f>'[1]Прил. 6 Расходы бюджета'!I100</f>
        <v>0</v>
      </c>
    </row>
    <row r="16" spans="1:6" ht="409.6" hidden="1" customHeight="1" x14ac:dyDescent="0.2">
      <c r="A16" s="122"/>
      <c r="B16" s="129"/>
      <c r="C16" s="162" t="s">
        <v>243</v>
      </c>
      <c r="D16" s="128">
        <v>709750000</v>
      </c>
      <c r="E16" s="128">
        <v>709750000</v>
      </c>
      <c r="F16" s="128">
        <v>709750000</v>
      </c>
    </row>
    <row r="17" spans="1:6" ht="20.45" customHeight="1" x14ac:dyDescent="0.2">
      <c r="A17" s="122"/>
      <c r="B17" s="129">
        <v>195</v>
      </c>
      <c r="C17" s="162" t="s">
        <v>244</v>
      </c>
      <c r="D17" s="128">
        <v>40000</v>
      </c>
      <c r="E17" s="128">
        <f>'[1]Прил. 6 Расходы бюджета'!H30</f>
        <v>0</v>
      </c>
      <c r="F17" s="128">
        <f>'[1]Прил. 6 Расходы бюджета'!I30</f>
        <v>0</v>
      </c>
    </row>
    <row r="19" spans="1:6" x14ac:dyDescent="0.2">
      <c r="C19" s="8"/>
    </row>
  </sheetData>
  <mergeCells count="8">
    <mergeCell ref="B11:C11"/>
    <mergeCell ref="A1:F1"/>
    <mergeCell ref="A2:F2"/>
    <mergeCell ref="A3:F3"/>
    <mergeCell ref="A4:F4"/>
    <mergeCell ref="A5:F5"/>
    <mergeCell ref="B8:F8"/>
    <mergeCell ref="D6:F6"/>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14</vt:i4>
      </vt:variant>
      <vt:variant>
        <vt:lpstr>Именованные диапазоны</vt:lpstr>
      </vt:variant>
      <vt:variant>
        <vt:i4>11</vt:i4>
      </vt:variant>
    </vt:vector>
  </HeadingPairs>
  <TitlesOfParts>
    <vt:vector size="25" baseType="lpstr">
      <vt:lpstr>Прил.1 Нормативы зачислений</vt:lpstr>
      <vt:lpstr>Прил.2 Доходы бюджета 2024</vt:lpstr>
      <vt:lpstr>Прил.3 Доходы бюджета 2025-2026</vt:lpstr>
      <vt:lpstr>Прил.4 Расходы бюджета 2024</vt:lpstr>
      <vt:lpstr>Прил.5 Расходы бюдж. 2025-2026</vt:lpstr>
      <vt:lpstr>Прил. 6 Расходы бюджета 2024</vt:lpstr>
      <vt:lpstr>Прил. 7 Расходы бюдж.2025-2026</vt:lpstr>
      <vt:lpstr>Прил.8 Перечень гл. расп.</vt:lpstr>
      <vt:lpstr>Прил.9 Ведомственная</vt:lpstr>
      <vt:lpstr>Прил.10 Источники 2024</vt:lpstr>
      <vt:lpstr>Прил.11 Источники 2025-2026</vt:lpstr>
      <vt:lpstr>Приложение 12 МБТ из субъектов</vt:lpstr>
      <vt:lpstr>Приложение 13 МБТ</vt:lpstr>
      <vt:lpstr>Лист1</vt:lpstr>
      <vt:lpstr>'Приложение 13 МБТ'!Заголовки_для_печати</vt:lpstr>
      <vt:lpstr>'Прил. 6 Расходы бюджета 2024'!Область_печати</vt:lpstr>
      <vt:lpstr>'Прил.10 Источники 2024'!Область_печати</vt:lpstr>
      <vt:lpstr>'Прил.11 Источники 2025-2026'!Область_печати</vt:lpstr>
      <vt:lpstr>'Прил.2 Доходы бюджета 2024'!Область_печати</vt:lpstr>
      <vt:lpstr>'Прил.3 Доходы бюджета 2025-2026'!Область_печати</vt:lpstr>
      <vt:lpstr>'Прил.4 Расходы бюджета 2024'!Область_печати</vt:lpstr>
      <vt:lpstr>'Прил.5 Расходы бюдж. 2025-2026'!Область_печати</vt:lpstr>
      <vt:lpstr>'Прил.9 Ведомственная'!Область_печати</vt:lpstr>
      <vt:lpstr>'Приложение 12 МБТ из субъектов'!Область_печати</vt:lpstr>
      <vt:lpstr>'Приложение 13 МБТ'!Область_печати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BUHGALTER</cp:lastModifiedBy>
  <cp:lastPrinted>2023-12-21T06:56:06Z</cp:lastPrinted>
  <dcterms:created xsi:type="dcterms:W3CDTF">2015-11-18T06:59:18Z</dcterms:created>
  <dcterms:modified xsi:type="dcterms:W3CDTF">2024-12-28T11:41:40Z</dcterms:modified>
</cp:coreProperties>
</file>